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lan1" sheetId="1" r:id="rId1"/>
  </sheets>
  <externalReferences>
    <externalReference r:id="rId4"/>
  </externalReferences>
  <definedNames>
    <definedName name="_xlnm.Print_Area" localSheetId="0">'Plan1'!$A$1:$M$57</definedName>
  </definedNames>
  <calcPr fullCalcOnLoad="1"/>
</workbook>
</file>

<file path=xl/sharedStrings.xml><?xml version="1.0" encoding="utf-8"?>
<sst xmlns="http://schemas.openxmlformats.org/spreadsheetml/2006/main" count="133" uniqueCount="99">
  <si>
    <t xml:space="preserve">               P L A N I L H A      D E     M E D I Ç Ã O</t>
  </si>
  <si>
    <t>PREFEITURA MUNICIPAL DE</t>
  </si>
  <si>
    <t>VALOR DO</t>
  </si>
  <si>
    <t>PRESIDENTE KENNEDY</t>
  </si>
  <si>
    <t>PMPK</t>
  </si>
  <si>
    <t>TOTAL</t>
  </si>
  <si>
    <t>TRANSPORTADO:</t>
  </si>
  <si>
    <t>Q U A N T I D A D E S     E     P R E Ç O S</t>
  </si>
  <si>
    <t>ITEM</t>
  </si>
  <si>
    <t xml:space="preserve">                  D  I  S  C  R  I  M  I  N  A  Ç  Ã  O</t>
  </si>
  <si>
    <t>PREVISTO</t>
  </si>
  <si>
    <t>PREÇO</t>
  </si>
  <si>
    <t>VALOR</t>
  </si>
  <si>
    <t>ACUMULADO</t>
  </si>
  <si>
    <t>EXECUTADO</t>
  </si>
  <si>
    <t>UNITÁRIO</t>
  </si>
  <si>
    <t>ANTERIOR</t>
  </si>
  <si>
    <t>VISTO:</t>
  </si>
  <si>
    <t>OBSERVAÇÕES:</t>
  </si>
  <si>
    <t xml:space="preserve">EM: </t>
  </si>
  <si>
    <t>m</t>
  </si>
  <si>
    <t>EMPRESA: ELICON CONSTRUTORA LTDA</t>
  </si>
  <si>
    <t>TOTAL DO PAGAMENTO:</t>
  </si>
  <si>
    <t>und</t>
  </si>
  <si>
    <t>TOTAL JÁ PAGO</t>
  </si>
  <si>
    <t>TEM QUE SER ZERO SEMPRE !!!</t>
  </si>
  <si>
    <t>UN.</t>
  </si>
  <si>
    <t xml:space="preserve">OBRA/SERVIÇO: CONSTRUÇÃO DE 66 (SESSENTA E SEIS) UNIDADES HABITACIONAIS UNIFAMILIARES </t>
  </si>
  <si>
    <t>LOCAL: LOTEAMENTO DE INTERESSE SOCIAL (LIS) DE SÃO PAULO - PRESIDENTE KENNEDY / ES</t>
  </si>
  <si>
    <t>INSTALAÇÃO DE CANTEIRO DE OBRAS</t>
  </si>
  <si>
    <t>m²</t>
  </si>
  <si>
    <t>m³</t>
  </si>
  <si>
    <t>LOUÇAS E METAIS</t>
  </si>
  <si>
    <t>01/01</t>
  </si>
  <si>
    <t>MEDIÇÃO DO 4º ADITIVO</t>
  </si>
  <si>
    <r>
      <t xml:space="preserve">CONTRATO: </t>
    </r>
    <r>
      <rPr>
        <b/>
        <sz val="14"/>
        <rFont val="Arial"/>
        <family val="2"/>
      </rPr>
      <t>4º</t>
    </r>
    <r>
      <rPr>
        <sz val="10"/>
        <rFont val="Arial"/>
        <family val="2"/>
      </rPr>
      <t xml:space="preserve"> </t>
    </r>
    <r>
      <rPr>
        <b/>
        <sz val="14"/>
        <rFont val="Arial"/>
        <family val="2"/>
      </rPr>
      <t>ADITIVO</t>
    </r>
  </si>
  <si>
    <t>REVESTIMENTO DE PISOS</t>
  </si>
  <si>
    <t>Roda piso (filete) em granito cinza andorinha, 9x4 cm, com acabamento abaulado de um lado (box do banheiro)</t>
  </si>
  <si>
    <t>Soleira de granito esp. 2 cm e largura de 7 cm, com acabamento abaulado de um lado (varanda)</t>
  </si>
  <si>
    <t>INSTALAÇÕES ELÉTRICAS</t>
  </si>
  <si>
    <t>Disjuntor termomagnético, unipolar,de 35 a 60A x 250V. Fornecimento e colocação</t>
  </si>
  <si>
    <t>Disjuntor termomagnético, unipolar, de 10 a 30A x 250V. Fornecimento e colocação</t>
  </si>
  <si>
    <t>Interruptor Diferencial DR 40A, 30mA, 2 módulos</t>
  </si>
  <si>
    <t>Interruptor Diferencial DR 25A, 30mA, 2 módulos</t>
  </si>
  <si>
    <t>Dispositivo de proteção contra surto (DPS) bipolar, tensão nominal máxima 275VCA, corente de surto máxima 40KA.</t>
  </si>
  <si>
    <t>Envelopamento de concreto simples com consumo mínimo de cimento de 250kg/m3, inclusive escavação para profundidade mínima do eletroduto de 50 cm, de 25 x 25 cm, para 1 eletroduto</t>
  </si>
  <si>
    <t>Luminária tipo globo de plástico 9x4", inclusive plafonier</t>
  </si>
  <si>
    <t>Caixa de telefone em chapa de aço padrão TELEBRAS do tipo CIE-2 200x200x120mm</t>
  </si>
  <si>
    <t>Mureta de medição utilizando arg. cimento, cal e areia, dimensões 1100x2000x200mm, com pilares e cintas, revestido com chapisco e reboco, inclusive pintura emassamento e pintura acrílica a três demãos, exclusive cobertura</t>
  </si>
  <si>
    <t>PINTURA</t>
  </si>
  <si>
    <t>Pintura com verniz filtro solar fosco, linha Premium, em madeira, a três demãos, marcas de referência Suvinil, Coral ou Metalatex</t>
  </si>
  <si>
    <t>MURO DE FECHAMENTO</t>
  </si>
  <si>
    <t>Alvenaria de blocos de concreto estrut. (14x19x39cm) cheios, c/ resist. mín. compr. 15MPa, assentados c/arg. cimento e areia no traço 1:4, esp. juntas de 10mm e esp. da parede s/ revest. 19cm</t>
  </si>
  <si>
    <t>MOVIMENTO DE TERRA</t>
  </si>
  <si>
    <t>Retroescavadeira MF 86 TM (MASSEY FERGUSSON) ou equivalente</t>
  </si>
  <si>
    <t>h</t>
  </si>
  <si>
    <t>Tranporte horizontal a massa/granel, jerica 90l, 30m, MANUAL</t>
  </si>
  <si>
    <t>Espalhamento de material (argila)</t>
  </si>
  <si>
    <t>Aterro compactado utilizando compactador de placa vibratória com reaproveitamento do material, SEM FORNECIMENTO DO MATERIAL</t>
  </si>
  <si>
    <t>5</t>
  </si>
  <si>
    <t>5.1</t>
  </si>
  <si>
    <t>5.2</t>
  </si>
  <si>
    <t>COBERTURAS</t>
  </si>
  <si>
    <t>Estrutura em madeira aparelhada, para telha cerâmica, apoiada em parede</t>
  </si>
  <si>
    <t>Cobertura em telha cerâmica tipo colonial, com argamassa  traço 1:3 (cimento e areia)</t>
  </si>
  <si>
    <t>7</t>
  </si>
  <si>
    <t>REVESTIMENTO EM PAREDES</t>
  </si>
  <si>
    <t>Chapisco de argamassa de cimento e areia média ou grossa lavada, no traço 1:3, espessura 5 mm</t>
  </si>
  <si>
    <t>Reboco tipo paulista de argamassa de cimento, cal hidratada CH1 e areia média ou grossa lavada no traço 1:0.5:6, espessura 25 mm</t>
  </si>
  <si>
    <t>.7.2</t>
  </si>
  <si>
    <t>7.1</t>
  </si>
  <si>
    <t>9</t>
  </si>
  <si>
    <t>9.6</t>
  </si>
  <si>
    <t>Peitoril de granito cinza polido, 15 cm, esp. 3cm</t>
  </si>
  <si>
    <t>10</t>
  </si>
  <si>
    <t>10.4</t>
  </si>
  <si>
    <t>Torneira pressão cromada diam. 3/4" para uso geral, marcas de referência Fabrimar, Deca ou Docol</t>
  </si>
  <si>
    <t>11</t>
  </si>
  <si>
    <t>Pintura com tinta acrílica, marcas de referência Suvinil, Coral ou Metalatex, inclusive selador acrílico, em paredes e forros, a três demãos</t>
  </si>
  <si>
    <t>11.2</t>
  </si>
  <si>
    <t>13</t>
  </si>
  <si>
    <t>Ponto padrão de tomada 2 pólos mais terra - considerando eletroduto PVC rígido de 3/4" inclusive conexões (5.0m), fio isolado PVC de 2.5mm2 (16.5m) e caixa estampada 4x2" (1 und)</t>
  </si>
  <si>
    <t>13.2</t>
  </si>
  <si>
    <t>13.10</t>
  </si>
  <si>
    <t>13.12</t>
  </si>
  <si>
    <t>Tomada padrão brasileiro linha branca, NBR 14136 2 polos 10A/250V, com placa 4x2"</t>
  </si>
  <si>
    <t>Interruptor de uma tecla simples 10A/250V, com placa 4x2"</t>
  </si>
  <si>
    <t>14</t>
  </si>
  <si>
    <t>PADRÃO DE ENTRADA</t>
  </si>
  <si>
    <t>Quadro de distribuição para 06 circuitos, inclusive disjuntores monopolar</t>
  </si>
  <si>
    <t>14.1</t>
  </si>
  <si>
    <t>16</t>
  </si>
  <si>
    <t>Muro de alvenaria de blocos cerâmicos 10x20x20cm, c/ pilares a cada 2 m, esp. 10cm e h=0,9m, revestido com chapisco, reboco e pintura acrílica a 2 demãos, incl. pilares, cintas e sapatas, empregando arg. cimento cal e areia</t>
  </si>
  <si>
    <t>16.3</t>
  </si>
  <si>
    <t>Tapume Telha Metálica Ondulada 0,50mm Branca h=2,20m, RELOCAÇÃO, SOMENTE MÃO DE OBRA, CONSIDERANDO O REAPROVEITAMENTO DO MATERIAL</t>
  </si>
  <si>
    <t>Refeitório com paredes de chapa de compens. 12mm, RELOCAÇÃO, SOMENTE MÃO DE OBRA, CONSIDERANDO O REAPROVEITAMENTO DO MATERIAL</t>
  </si>
  <si>
    <t>Unidade de sanitário e vestiário, RELOCAÇÃO, SOMENTE MÃO DE OBRA, CONSIDERANDO O REAPROVEITAMENTO DO MATERIAL</t>
  </si>
  <si>
    <t>casas prontas</t>
  </si>
  <si>
    <r>
      <t xml:space="preserve">4ª MEDIÇÃO DO </t>
    </r>
    <r>
      <rPr>
        <b/>
        <sz val="14"/>
        <rFont val="Times New Roman"/>
        <family val="1"/>
      </rPr>
      <t>4º ADITIVO</t>
    </r>
    <r>
      <rPr>
        <sz val="10"/>
        <rFont val="Times New Roman"/>
        <family val="1"/>
      </rPr>
      <t xml:space="preserve"> EFETUADA   EM  04/03/2019</t>
    </r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</si>
</sst>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7.5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3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/>
    </xf>
    <xf numFmtId="0" fontId="9" fillId="0" borderId="0" xfId="0" applyFont="1" applyAlignment="1" applyProtection="1">
      <alignment horizontal="center" vertical="center"/>
      <protection locked="0"/>
    </xf>
    <xf numFmtId="4" fontId="0" fillId="0" borderId="11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4" fillId="0" borderId="32" xfId="0" applyNumberFormat="1" applyFont="1" applyBorder="1" applyAlignment="1">
      <alignment horizontal="center" vertical="top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/>
    </xf>
    <xf numFmtId="4" fontId="6" fillId="0" borderId="34" xfId="0" applyNumberFormat="1" applyFont="1" applyBorder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84" fontId="6" fillId="0" borderId="34" xfId="0" applyNumberFormat="1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37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4" fontId="0" fillId="0" borderId="38" xfId="0" applyNumberFormat="1" applyFont="1" applyBorder="1" applyAlignment="1">
      <alignment horizontal="left" vertical="center"/>
    </xf>
    <xf numFmtId="4" fontId="52" fillId="0" borderId="37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/>
    </xf>
    <xf numFmtId="184" fontId="15" fillId="0" borderId="39" xfId="0" applyNumberFormat="1" applyFont="1" applyBorder="1" applyAlignment="1">
      <alignment horizontal="right"/>
    </xf>
    <xf numFmtId="49" fontId="1" fillId="33" borderId="40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4" fontId="0" fillId="33" borderId="24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49" fontId="0" fillId="34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4" fontId="0" fillId="34" borderId="37" xfId="0" applyNumberFormat="1" applyFont="1" applyFill="1" applyBorder="1" applyAlignment="1">
      <alignment horizontal="right" vertical="center"/>
    </xf>
    <xf numFmtId="4" fontId="0" fillId="0" borderId="42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 applyProtection="1">
      <alignment horizontal="right" vertical="center"/>
      <protection locked="0"/>
    </xf>
    <xf numFmtId="0" fontId="54" fillId="0" borderId="41" xfId="0" applyFont="1" applyFill="1" applyBorder="1" applyAlignment="1">
      <alignment horizontal="center" vertical="center"/>
    </xf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/>
    </xf>
    <xf numFmtId="49" fontId="1" fillId="33" borderId="23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43" xfId="0" applyNumberFormat="1" applyFont="1" applyFill="1" applyBorder="1" applyAlignment="1">
      <alignment horizontal="left" vertical="center"/>
    </xf>
    <xf numFmtId="4" fontId="0" fillId="33" borderId="23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Alignment="1">
      <alignment horizontal="left" vertical="center"/>
    </xf>
    <xf numFmtId="4" fontId="0" fillId="0" borderId="37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49" fontId="54" fillId="0" borderId="41" xfId="0" applyNumberFormat="1" applyFont="1" applyFill="1" applyBorder="1" applyAlignment="1">
      <alignment horizontal="left" wrapText="1"/>
    </xf>
    <xf numFmtId="49" fontId="1" fillId="33" borderId="24" xfId="0" applyNumberFormat="1" applyFont="1" applyFill="1" applyBorder="1" applyAlignment="1">
      <alignment horizontal="left" vertical="center"/>
    </xf>
    <xf numFmtId="49" fontId="0" fillId="0" borderId="42" xfId="0" applyNumberFormat="1" applyFont="1" applyFill="1" applyBorder="1" applyAlignment="1">
      <alignment horizontal="left" vertical="center" wrapText="1"/>
    </xf>
    <xf numFmtId="49" fontId="0" fillId="0" borderId="44" xfId="0" applyNumberFormat="1" applyFont="1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left" vertical="center" wrapText="1"/>
    </xf>
    <xf numFmtId="49" fontId="54" fillId="0" borderId="41" xfId="0" applyNumberFormat="1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43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1" fillId="33" borderId="48" xfId="0" applyNumberFormat="1" applyFont="1" applyFill="1" applyBorder="1" applyAlignment="1">
      <alignment horizontal="left" vertical="center"/>
    </xf>
    <xf numFmtId="49" fontId="1" fillId="33" borderId="49" xfId="0" applyNumberFormat="1" applyFont="1" applyFill="1" applyBorder="1" applyAlignment="1">
      <alignment horizontal="left" vertical="center"/>
    </xf>
    <xf numFmtId="49" fontId="1" fillId="33" borderId="50" xfId="0" applyNumberFormat="1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MED%20CASAS%20POPULARES%20LIS%20S&#195;O%20PAULO%2014&#170;%2014%2003%2019%20(PROC%20N&#186;%207204%20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MED"/>
    </sheetNames>
    <sheetDataSet>
      <sheetData sheetId="0">
        <row r="168">
          <cell r="N168">
            <v>223220.09561818183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showZeros="0" tabSelected="1" view="pageBreakPreview" zoomScale="75" zoomScaleNormal="75" zoomScaleSheetLayoutView="75" zoomScalePageLayoutView="0" workbookViewId="0" topLeftCell="A43">
      <selection activeCell="I63" sqref="I63"/>
    </sheetView>
  </sheetViews>
  <sheetFormatPr defaultColWidth="11.421875" defaultRowHeight="5.25" customHeight="1"/>
  <cols>
    <col min="1" max="1" width="5.140625" style="0" customWidth="1"/>
    <col min="2" max="2" width="11.421875" style="0" customWidth="1"/>
    <col min="3" max="3" width="11.8515625" style="0" customWidth="1"/>
    <col min="4" max="4" width="10.7109375" style="0" customWidth="1"/>
    <col min="5" max="5" width="51.140625" style="0" customWidth="1"/>
    <col min="6" max="6" width="4.140625" style="0" customWidth="1"/>
    <col min="7" max="7" width="8.28125" style="0" customWidth="1"/>
    <col min="8" max="8" width="10.7109375" style="0" customWidth="1"/>
    <col min="9" max="9" width="10.57421875" style="51" customWidth="1"/>
    <col min="10" max="10" width="10.421875" style="0" customWidth="1"/>
    <col min="11" max="11" width="15.57421875" style="0" customWidth="1"/>
    <col min="12" max="12" width="10.7109375" style="0" customWidth="1"/>
    <col min="13" max="13" width="11.140625" style="0" customWidth="1"/>
    <col min="14" max="14" width="11.421875" style="53" customWidth="1"/>
    <col min="15" max="15" width="12.7109375" style="53" customWidth="1"/>
    <col min="16" max="16" width="13.140625" style="0" customWidth="1"/>
    <col min="17" max="17" width="12.57421875" style="56" customWidth="1"/>
    <col min="18" max="18" width="12.8515625" style="0" customWidth="1"/>
  </cols>
  <sheetData>
    <row r="1" ht="19.5" customHeight="1" thickBot="1">
      <c r="E1" s="36" t="s">
        <v>0</v>
      </c>
    </row>
    <row r="2" spans="1:13" ht="15" customHeight="1" thickTop="1">
      <c r="A2" s="8"/>
      <c r="B2" s="37" t="s">
        <v>1</v>
      </c>
      <c r="C2" s="5"/>
      <c r="D2" s="122" t="s">
        <v>27</v>
      </c>
      <c r="E2" s="123"/>
      <c r="F2" s="123"/>
      <c r="G2" s="123"/>
      <c r="H2" s="123"/>
      <c r="I2" s="124"/>
      <c r="J2" s="12" t="s">
        <v>2</v>
      </c>
      <c r="K2" s="3"/>
      <c r="L2" s="3"/>
      <c r="M2" s="11"/>
    </row>
    <row r="3" spans="1:13" ht="17.25" customHeight="1" thickBot="1">
      <c r="A3" s="9"/>
      <c r="B3" s="38" t="s">
        <v>3</v>
      </c>
      <c r="C3" s="6"/>
      <c r="D3" s="125" t="s">
        <v>21</v>
      </c>
      <c r="E3" s="126"/>
      <c r="F3" s="126"/>
      <c r="G3" s="126"/>
      <c r="H3" s="126"/>
      <c r="I3" s="127"/>
      <c r="J3" s="75" t="s">
        <v>35</v>
      </c>
      <c r="K3" s="76"/>
      <c r="L3" s="79">
        <v>500670.737455737</v>
      </c>
      <c r="M3" s="46" t="s">
        <v>33</v>
      </c>
    </row>
    <row r="4" spans="1:13" ht="15" customHeight="1" thickTop="1">
      <c r="A4" s="9"/>
      <c r="B4" s="40" t="s">
        <v>4</v>
      </c>
      <c r="C4" s="6"/>
      <c r="D4" s="125" t="s">
        <v>28</v>
      </c>
      <c r="E4" s="128"/>
      <c r="F4" s="128"/>
      <c r="G4" s="128"/>
      <c r="H4" s="128"/>
      <c r="I4" s="127"/>
      <c r="J4" s="44" t="s">
        <v>5</v>
      </c>
      <c r="M4" s="43"/>
    </row>
    <row r="5" spans="1:13" ht="15" customHeight="1" thickBot="1">
      <c r="A5" s="10"/>
      <c r="B5" s="39"/>
      <c r="C5" s="7"/>
      <c r="D5" s="110" t="s">
        <v>34</v>
      </c>
      <c r="E5" s="111"/>
      <c r="F5" s="111"/>
      <c r="G5" s="111"/>
      <c r="H5" s="111"/>
      <c r="I5" s="112"/>
      <c r="J5" s="45" t="s">
        <v>6</v>
      </c>
      <c r="K5" s="4"/>
      <c r="L5" s="41"/>
      <c r="M5" s="42"/>
    </row>
    <row r="6" spans="1:17" ht="15" customHeight="1" thickTop="1">
      <c r="A6" s="13"/>
      <c r="B6" s="14"/>
      <c r="C6" s="14"/>
      <c r="D6" s="14"/>
      <c r="E6" s="14"/>
      <c r="F6" s="15"/>
      <c r="G6" s="16"/>
      <c r="H6" s="16"/>
      <c r="I6" s="58"/>
      <c r="J6" s="16" t="s">
        <v>7</v>
      </c>
      <c r="K6" s="16"/>
      <c r="L6" s="16"/>
      <c r="M6" s="17"/>
      <c r="N6" s="52"/>
      <c r="O6" s="52"/>
      <c r="P6" s="2"/>
      <c r="Q6" s="57"/>
    </row>
    <row r="7" spans="1:17" ht="15" customHeight="1">
      <c r="A7" s="66" t="s">
        <v>8</v>
      </c>
      <c r="B7" s="14"/>
      <c r="C7" s="18" t="s">
        <v>9</v>
      </c>
      <c r="D7" s="14"/>
      <c r="E7" s="14"/>
      <c r="F7" s="19" t="s">
        <v>26</v>
      </c>
      <c r="G7" s="67" t="s">
        <v>10</v>
      </c>
      <c r="H7" s="14" t="s">
        <v>11</v>
      </c>
      <c r="I7" s="59" t="s">
        <v>12</v>
      </c>
      <c r="J7" s="69" t="s">
        <v>13</v>
      </c>
      <c r="K7" s="20" t="s">
        <v>12</v>
      </c>
      <c r="L7" s="69" t="s">
        <v>14</v>
      </c>
      <c r="M7" s="21" t="s">
        <v>12</v>
      </c>
      <c r="N7" s="52"/>
      <c r="O7" s="52"/>
      <c r="P7" s="2"/>
      <c r="Q7" s="57"/>
    </row>
    <row r="8" spans="1:17" ht="15" customHeight="1" thickBot="1">
      <c r="A8" s="22"/>
      <c r="B8" s="23"/>
      <c r="C8" s="23"/>
      <c r="D8" s="23"/>
      <c r="E8" s="23"/>
      <c r="F8" s="24"/>
      <c r="G8" s="25"/>
      <c r="H8" s="23" t="s">
        <v>15</v>
      </c>
      <c r="I8" s="60"/>
      <c r="J8" s="68" t="s">
        <v>16</v>
      </c>
      <c r="K8" s="25"/>
      <c r="L8" s="23"/>
      <c r="M8" s="26"/>
      <c r="N8" s="55"/>
      <c r="O8" s="52"/>
      <c r="P8" s="2"/>
      <c r="Q8" s="57"/>
    </row>
    <row r="9" spans="1:17" s="86" customFormat="1" ht="12.75" customHeight="1" thickTop="1">
      <c r="A9" s="81" t="s">
        <v>59</v>
      </c>
      <c r="B9" s="105" t="s">
        <v>62</v>
      </c>
      <c r="C9" s="105"/>
      <c r="D9" s="105"/>
      <c r="E9" s="105"/>
      <c r="F9" s="82"/>
      <c r="G9" s="83"/>
      <c r="H9" s="83"/>
      <c r="I9" s="83"/>
      <c r="J9" s="83"/>
      <c r="K9" s="83"/>
      <c r="L9" s="83"/>
      <c r="M9" s="83"/>
      <c r="N9" s="100">
        <f aca="true" t="shared" si="0" ref="N9:N28">G9-J9-L9</f>
        <v>0</v>
      </c>
      <c r="O9" s="101">
        <f aca="true" t="shared" si="1" ref="O9:O53">N9*H9</f>
        <v>0</v>
      </c>
      <c r="P9" s="84"/>
      <c r="Q9" s="85"/>
    </row>
    <row r="10" spans="1:19" s="86" customFormat="1" ht="12.75" customHeight="1">
      <c r="A10" s="87" t="s">
        <v>60</v>
      </c>
      <c r="B10" s="104" t="s">
        <v>63</v>
      </c>
      <c r="C10" s="104"/>
      <c r="D10" s="104"/>
      <c r="E10" s="104"/>
      <c r="F10" s="93" t="s">
        <v>30</v>
      </c>
      <c r="G10" s="89">
        <v>716.1</v>
      </c>
      <c r="H10" s="89">
        <v>71.96</v>
      </c>
      <c r="I10" s="90">
        <f>G10*H10</f>
        <v>51530.556</v>
      </c>
      <c r="J10" s="91">
        <v>716.1</v>
      </c>
      <c r="K10" s="91">
        <v>51530.556</v>
      </c>
      <c r="L10" s="92"/>
      <c r="M10" s="91">
        <f>L10*H10</f>
        <v>0</v>
      </c>
      <c r="N10" s="100">
        <f t="shared" si="0"/>
        <v>0</v>
      </c>
      <c r="O10" s="101">
        <f t="shared" si="1"/>
        <v>0</v>
      </c>
      <c r="P10" s="94"/>
      <c r="Q10" s="94"/>
      <c r="R10" s="94"/>
      <c r="S10" s="95"/>
    </row>
    <row r="11" spans="1:19" s="86" customFormat="1" ht="12.75" customHeight="1">
      <c r="A11" s="87" t="s">
        <v>61</v>
      </c>
      <c r="B11" s="104" t="s">
        <v>64</v>
      </c>
      <c r="C11" s="104"/>
      <c r="D11" s="104"/>
      <c r="E11" s="104"/>
      <c r="F11" s="93" t="s">
        <v>30</v>
      </c>
      <c r="G11" s="89">
        <v>716.1</v>
      </c>
      <c r="H11" s="89">
        <v>52.4</v>
      </c>
      <c r="I11" s="90">
        <f>G11*H11</f>
        <v>37523.64</v>
      </c>
      <c r="J11" s="91">
        <v>716.1</v>
      </c>
      <c r="K11" s="91">
        <v>37523.64</v>
      </c>
      <c r="L11" s="92"/>
      <c r="M11" s="91">
        <f>L11*H11</f>
        <v>0</v>
      </c>
      <c r="N11" s="100">
        <f t="shared" si="0"/>
        <v>0</v>
      </c>
      <c r="O11" s="101">
        <f t="shared" si="1"/>
        <v>0</v>
      </c>
      <c r="P11" s="94"/>
      <c r="Q11" s="94"/>
      <c r="R11" s="94"/>
      <c r="S11" s="95"/>
    </row>
    <row r="12" spans="1:17" s="86" customFormat="1" ht="12.75" customHeight="1">
      <c r="A12" s="81" t="s">
        <v>65</v>
      </c>
      <c r="B12" s="105" t="s">
        <v>66</v>
      </c>
      <c r="C12" s="105"/>
      <c r="D12" s="105"/>
      <c r="E12" s="105"/>
      <c r="F12" s="82"/>
      <c r="G12" s="83"/>
      <c r="H12" s="83"/>
      <c r="I12" s="83"/>
      <c r="J12" s="83"/>
      <c r="K12" s="83"/>
      <c r="L12" s="83"/>
      <c r="M12" s="83"/>
      <c r="N12" s="100">
        <f t="shared" si="0"/>
        <v>0</v>
      </c>
      <c r="O12" s="101">
        <f t="shared" si="1"/>
        <v>0</v>
      </c>
      <c r="P12" s="84"/>
      <c r="Q12" s="85"/>
    </row>
    <row r="13" spans="1:19" s="86" customFormat="1" ht="12.75" customHeight="1">
      <c r="A13" s="87" t="s">
        <v>70</v>
      </c>
      <c r="B13" s="104" t="s">
        <v>67</v>
      </c>
      <c r="C13" s="104"/>
      <c r="D13" s="104"/>
      <c r="E13" s="104"/>
      <c r="F13" s="93" t="s">
        <v>30</v>
      </c>
      <c r="G13" s="89">
        <v>500</v>
      </c>
      <c r="H13" s="89">
        <v>3.33</v>
      </c>
      <c r="I13" s="90">
        <f>G13*H13</f>
        <v>1665</v>
      </c>
      <c r="J13" s="91">
        <v>220</v>
      </c>
      <c r="K13" s="91">
        <v>732.6</v>
      </c>
      <c r="L13" s="92">
        <v>280</v>
      </c>
      <c r="M13" s="91">
        <f>L13*H13</f>
        <v>932.4</v>
      </c>
      <c r="N13" s="100">
        <f t="shared" si="0"/>
        <v>0</v>
      </c>
      <c r="O13" s="101">
        <f t="shared" si="1"/>
        <v>0</v>
      </c>
      <c r="P13" s="94"/>
      <c r="Q13" s="94"/>
      <c r="R13" s="94"/>
      <c r="S13" s="95"/>
    </row>
    <row r="14" spans="1:19" s="86" customFormat="1" ht="12.75" customHeight="1">
      <c r="A14" s="87" t="s">
        <v>69</v>
      </c>
      <c r="B14" s="104" t="s">
        <v>68</v>
      </c>
      <c r="C14" s="104"/>
      <c r="D14" s="104"/>
      <c r="E14" s="104"/>
      <c r="F14" s="93" t="s">
        <v>30</v>
      </c>
      <c r="G14" s="89">
        <v>500</v>
      </c>
      <c r="H14" s="89">
        <v>27.15</v>
      </c>
      <c r="I14" s="90">
        <f>G14*H14</f>
        <v>13575</v>
      </c>
      <c r="J14" s="91">
        <v>220</v>
      </c>
      <c r="K14" s="91">
        <v>5973</v>
      </c>
      <c r="L14" s="92">
        <v>280</v>
      </c>
      <c r="M14" s="91">
        <f>L14*H14</f>
        <v>7602</v>
      </c>
      <c r="N14" s="100">
        <f t="shared" si="0"/>
        <v>0</v>
      </c>
      <c r="O14" s="101">
        <f t="shared" si="1"/>
        <v>0</v>
      </c>
      <c r="P14" s="94"/>
      <c r="Q14" s="94"/>
      <c r="R14" s="94"/>
      <c r="S14" s="95"/>
    </row>
    <row r="15" spans="1:17" s="86" customFormat="1" ht="12.75" customHeight="1">
      <c r="A15" s="81" t="s">
        <v>71</v>
      </c>
      <c r="B15" s="105" t="s">
        <v>36</v>
      </c>
      <c r="C15" s="105"/>
      <c r="D15" s="105"/>
      <c r="E15" s="105"/>
      <c r="F15" s="82"/>
      <c r="G15" s="83"/>
      <c r="H15" s="83"/>
      <c r="I15" s="83"/>
      <c r="J15" s="83"/>
      <c r="K15" s="83"/>
      <c r="L15" s="83"/>
      <c r="M15" s="83"/>
      <c r="N15" s="100">
        <f t="shared" si="0"/>
        <v>0</v>
      </c>
      <c r="O15" s="101">
        <f t="shared" si="1"/>
        <v>0</v>
      </c>
      <c r="P15" s="84"/>
      <c r="Q15" s="85"/>
    </row>
    <row r="16" spans="1:19" s="86" customFormat="1" ht="12.75" customHeight="1">
      <c r="A16" s="87" t="s">
        <v>72</v>
      </c>
      <c r="B16" s="104" t="s">
        <v>73</v>
      </c>
      <c r="C16" s="104"/>
      <c r="D16" s="104"/>
      <c r="E16" s="104"/>
      <c r="F16" s="93" t="s">
        <v>20</v>
      </c>
      <c r="G16" s="89">
        <v>39.6</v>
      </c>
      <c r="H16" s="89">
        <v>40.42</v>
      </c>
      <c r="I16" s="90">
        <f>G16*H16</f>
        <v>1600.632</v>
      </c>
      <c r="J16" s="91">
        <v>39.6</v>
      </c>
      <c r="K16" s="91">
        <v>1600.632</v>
      </c>
      <c r="L16" s="92"/>
      <c r="M16" s="91">
        <f>L16*H16</f>
        <v>0</v>
      </c>
      <c r="N16" s="100">
        <f t="shared" si="0"/>
        <v>0</v>
      </c>
      <c r="O16" s="101">
        <f t="shared" si="1"/>
        <v>0</v>
      </c>
      <c r="P16" s="94"/>
      <c r="Q16" s="94"/>
      <c r="R16" s="94"/>
      <c r="S16" s="95"/>
    </row>
    <row r="17" spans="1:17" s="86" customFormat="1" ht="12.75" customHeight="1">
      <c r="A17" s="81" t="s">
        <v>74</v>
      </c>
      <c r="B17" s="105" t="s">
        <v>32</v>
      </c>
      <c r="C17" s="105"/>
      <c r="D17" s="105"/>
      <c r="E17" s="105"/>
      <c r="F17" s="82"/>
      <c r="G17" s="83"/>
      <c r="H17" s="83"/>
      <c r="I17" s="83"/>
      <c r="J17" s="83"/>
      <c r="K17" s="83"/>
      <c r="L17" s="83"/>
      <c r="M17" s="83"/>
      <c r="N17" s="100">
        <f t="shared" si="0"/>
        <v>0</v>
      </c>
      <c r="O17" s="101">
        <f t="shared" si="1"/>
        <v>0</v>
      </c>
      <c r="P17" s="84"/>
      <c r="Q17" s="85"/>
    </row>
    <row r="18" spans="1:19" s="86" customFormat="1" ht="12.75" customHeight="1">
      <c r="A18" s="87" t="s">
        <v>75</v>
      </c>
      <c r="B18" s="104" t="s">
        <v>76</v>
      </c>
      <c r="C18" s="104"/>
      <c r="D18" s="104"/>
      <c r="E18" s="104"/>
      <c r="F18" s="93" t="s">
        <v>23</v>
      </c>
      <c r="G18" s="89">
        <v>66</v>
      </c>
      <c r="H18" s="89">
        <v>40.72</v>
      </c>
      <c r="I18" s="90">
        <f>G18*H18</f>
        <v>2687.52</v>
      </c>
      <c r="J18" s="91">
        <v>63</v>
      </c>
      <c r="K18" s="91">
        <v>2565.36</v>
      </c>
      <c r="L18" s="92"/>
      <c r="M18" s="91">
        <f>L18*H18</f>
        <v>0</v>
      </c>
      <c r="N18" s="100">
        <f t="shared" si="0"/>
        <v>3</v>
      </c>
      <c r="O18" s="101">
        <f t="shared" si="1"/>
        <v>122.16</v>
      </c>
      <c r="P18" s="94"/>
      <c r="Q18" s="94"/>
      <c r="R18" s="94"/>
      <c r="S18" s="95"/>
    </row>
    <row r="19" spans="1:17" s="86" customFormat="1" ht="12.75" customHeight="1">
      <c r="A19" s="81" t="s">
        <v>77</v>
      </c>
      <c r="B19" s="105" t="s">
        <v>49</v>
      </c>
      <c r="C19" s="105"/>
      <c r="D19" s="105"/>
      <c r="E19" s="105"/>
      <c r="F19" s="82"/>
      <c r="G19" s="83"/>
      <c r="H19" s="83"/>
      <c r="I19" s="83"/>
      <c r="J19" s="83"/>
      <c r="K19" s="83"/>
      <c r="L19" s="83"/>
      <c r="M19" s="83"/>
      <c r="N19" s="100">
        <f t="shared" si="0"/>
        <v>0</v>
      </c>
      <c r="O19" s="101">
        <f t="shared" si="1"/>
        <v>0</v>
      </c>
      <c r="P19" s="84"/>
      <c r="Q19" s="85"/>
    </row>
    <row r="20" spans="1:20" s="86" customFormat="1" ht="26.25" customHeight="1">
      <c r="A20" s="87" t="s">
        <v>79</v>
      </c>
      <c r="B20" s="106" t="s">
        <v>78</v>
      </c>
      <c r="C20" s="107"/>
      <c r="D20" s="107"/>
      <c r="E20" s="108"/>
      <c r="F20" s="93" t="s">
        <v>30</v>
      </c>
      <c r="G20" s="89">
        <v>500</v>
      </c>
      <c r="H20" s="89">
        <v>12.71</v>
      </c>
      <c r="I20" s="90">
        <f>G20*H20</f>
        <v>6355</v>
      </c>
      <c r="J20" s="91"/>
      <c r="K20" s="91"/>
      <c r="L20" s="92"/>
      <c r="M20" s="91"/>
      <c r="N20" s="100">
        <f t="shared" si="0"/>
        <v>500</v>
      </c>
      <c r="O20" s="101">
        <f t="shared" si="1"/>
        <v>6355</v>
      </c>
      <c r="P20" s="94"/>
      <c r="Q20" s="94"/>
      <c r="R20" s="94"/>
      <c r="T20" s="95"/>
    </row>
    <row r="21" spans="1:17" s="86" customFormat="1" ht="12.75" customHeight="1">
      <c r="A21" s="81" t="s">
        <v>80</v>
      </c>
      <c r="B21" s="105" t="s">
        <v>39</v>
      </c>
      <c r="C21" s="105"/>
      <c r="D21" s="105"/>
      <c r="E21" s="105"/>
      <c r="F21" s="82"/>
      <c r="G21" s="83"/>
      <c r="H21" s="83"/>
      <c r="I21" s="83"/>
      <c r="J21" s="83"/>
      <c r="K21" s="83"/>
      <c r="L21" s="83"/>
      <c r="M21" s="83"/>
      <c r="N21" s="100">
        <f t="shared" si="0"/>
        <v>0</v>
      </c>
      <c r="O21" s="101">
        <f t="shared" si="1"/>
        <v>0</v>
      </c>
      <c r="P21" s="84"/>
      <c r="Q21" s="85"/>
    </row>
    <row r="22" spans="1:20" s="86" customFormat="1" ht="26.25" customHeight="1">
      <c r="A22" s="87" t="s">
        <v>82</v>
      </c>
      <c r="B22" s="104" t="s">
        <v>81</v>
      </c>
      <c r="C22" s="104"/>
      <c r="D22" s="104"/>
      <c r="E22" s="104"/>
      <c r="F22" s="93" t="s">
        <v>23</v>
      </c>
      <c r="G22" s="89">
        <v>264</v>
      </c>
      <c r="H22" s="89">
        <v>94.55</v>
      </c>
      <c r="I22" s="90">
        <f>G22*H22</f>
        <v>24961.2</v>
      </c>
      <c r="J22" s="91"/>
      <c r="K22" s="91"/>
      <c r="L22" s="92"/>
      <c r="M22" s="91"/>
      <c r="N22" s="100">
        <f t="shared" si="0"/>
        <v>264</v>
      </c>
      <c r="O22" s="101">
        <f t="shared" si="1"/>
        <v>24961.2</v>
      </c>
      <c r="P22" s="94"/>
      <c r="Q22" s="94"/>
      <c r="R22" s="94"/>
      <c r="T22" s="95"/>
    </row>
    <row r="23" spans="1:19" s="86" customFormat="1" ht="12.75" customHeight="1">
      <c r="A23" s="87" t="s">
        <v>83</v>
      </c>
      <c r="B23" s="104" t="s">
        <v>85</v>
      </c>
      <c r="C23" s="104"/>
      <c r="D23" s="104"/>
      <c r="E23" s="104"/>
      <c r="F23" s="93" t="s">
        <v>23</v>
      </c>
      <c r="G23" s="89">
        <v>264</v>
      </c>
      <c r="H23" s="89">
        <v>16.47</v>
      </c>
      <c r="I23" s="90">
        <f aca="true" t="shared" si="2" ref="I23:I54">G23*H23</f>
        <v>4348.08</v>
      </c>
      <c r="J23" s="91"/>
      <c r="K23" s="91"/>
      <c r="L23" s="92"/>
      <c r="M23" s="91"/>
      <c r="N23" s="100">
        <f t="shared" si="0"/>
        <v>264</v>
      </c>
      <c r="O23" s="101">
        <f t="shared" si="1"/>
        <v>4348.08</v>
      </c>
      <c r="P23" s="94"/>
      <c r="Q23" s="94"/>
      <c r="R23" s="94"/>
      <c r="S23" s="95"/>
    </row>
    <row r="24" spans="1:19" s="86" customFormat="1" ht="12.75" customHeight="1">
      <c r="A24" s="87" t="s">
        <v>84</v>
      </c>
      <c r="B24" s="104" t="s">
        <v>86</v>
      </c>
      <c r="C24" s="104"/>
      <c r="D24" s="104"/>
      <c r="E24" s="104"/>
      <c r="F24" s="93" t="s">
        <v>23</v>
      </c>
      <c r="G24" s="89">
        <v>264</v>
      </c>
      <c r="H24" s="89">
        <v>13.01</v>
      </c>
      <c r="I24" s="90">
        <f t="shared" si="2"/>
        <v>3434.64</v>
      </c>
      <c r="J24" s="91"/>
      <c r="K24" s="91"/>
      <c r="L24" s="92"/>
      <c r="M24" s="91"/>
      <c r="N24" s="100">
        <f t="shared" si="0"/>
        <v>264</v>
      </c>
      <c r="O24" s="101">
        <f t="shared" si="1"/>
        <v>3434.64</v>
      </c>
      <c r="P24" s="94"/>
      <c r="Q24" s="94"/>
      <c r="R24" s="94"/>
      <c r="S24" s="95"/>
    </row>
    <row r="25" spans="1:17" s="86" customFormat="1" ht="12.75" customHeight="1">
      <c r="A25" s="81" t="s">
        <v>87</v>
      </c>
      <c r="B25" s="105" t="s">
        <v>88</v>
      </c>
      <c r="C25" s="105"/>
      <c r="D25" s="105"/>
      <c r="E25" s="105"/>
      <c r="F25" s="82"/>
      <c r="G25" s="83"/>
      <c r="H25" s="83"/>
      <c r="I25" s="83"/>
      <c r="J25" s="83"/>
      <c r="K25" s="83"/>
      <c r="L25" s="83"/>
      <c r="M25" s="83"/>
      <c r="N25" s="100">
        <f t="shared" si="0"/>
        <v>0</v>
      </c>
      <c r="O25" s="101">
        <f t="shared" si="1"/>
        <v>0</v>
      </c>
      <c r="P25" s="84"/>
      <c r="Q25" s="85"/>
    </row>
    <row r="26" spans="1:19" s="86" customFormat="1" ht="12.75" customHeight="1">
      <c r="A26" s="87" t="s">
        <v>90</v>
      </c>
      <c r="B26" s="104" t="s">
        <v>89</v>
      </c>
      <c r="C26" s="104"/>
      <c r="D26" s="104"/>
      <c r="E26" s="104"/>
      <c r="F26" s="93" t="s">
        <v>23</v>
      </c>
      <c r="G26" s="89">
        <v>66</v>
      </c>
      <c r="H26" s="89">
        <v>174.57</v>
      </c>
      <c r="I26" s="90">
        <f t="shared" si="2"/>
        <v>11521.619999999999</v>
      </c>
      <c r="J26" s="91"/>
      <c r="K26" s="91"/>
      <c r="L26" s="92"/>
      <c r="M26" s="91"/>
      <c r="N26" s="100">
        <f t="shared" si="0"/>
        <v>66</v>
      </c>
      <c r="O26" s="101">
        <f t="shared" si="1"/>
        <v>11521.619999999999</v>
      </c>
      <c r="P26" s="94"/>
      <c r="Q26" s="94"/>
      <c r="R26" s="94"/>
      <c r="S26" s="95"/>
    </row>
    <row r="27" spans="1:17" s="86" customFormat="1" ht="12.75" customHeight="1">
      <c r="A27" s="81" t="s">
        <v>91</v>
      </c>
      <c r="B27" s="105" t="s">
        <v>51</v>
      </c>
      <c r="C27" s="105"/>
      <c r="D27" s="105"/>
      <c r="E27" s="105"/>
      <c r="F27" s="82"/>
      <c r="G27" s="83"/>
      <c r="H27" s="83"/>
      <c r="I27" s="83"/>
      <c r="J27" s="83"/>
      <c r="K27" s="83"/>
      <c r="L27" s="83"/>
      <c r="M27" s="83"/>
      <c r="N27" s="100">
        <f t="shared" si="0"/>
        <v>0</v>
      </c>
      <c r="O27" s="101">
        <f t="shared" si="1"/>
        <v>0</v>
      </c>
      <c r="P27" s="84"/>
      <c r="Q27" s="85"/>
    </row>
    <row r="28" spans="1:17" s="86" customFormat="1" ht="38.25" customHeight="1">
      <c r="A28" s="87" t="s">
        <v>93</v>
      </c>
      <c r="B28" s="106" t="s">
        <v>92</v>
      </c>
      <c r="C28" s="107"/>
      <c r="D28" s="107"/>
      <c r="E28" s="108"/>
      <c r="F28" s="93" t="s">
        <v>30</v>
      </c>
      <c r="G28" s="89">
        <v>92.4</v>
      </c>
      <c r="H28" s="89">
        <v>162.83</v>
      </c>
      <c r="I28" s="90">
        <f t="shared" si="2"/>
        <v>15045.492000000002</v>
      </c>
      <c r="J28" s="91"/>
      <c r="K28" s="91"/>
      <c r="L28" s="92"/>
      <c r="M28" s="91"/>
      <c r="N28" s="100">
        <f t="shared" si="0"/>
        <v>92.4</v>
      </c>
      <c r="O28" s="101">
        <f t="shared" si="1"/>
        <v>15045.492000000002</v>
      </c>
      <c r="P28" s="84"/>
      <c r="Q28" s="85"/>
    </row>
    <row r="29" spans="1:17" s="86" customFormat="1" ht="12.75" customHeight="1">
      <c r="A29" s="81"/>
      <c r="B29" s="105" t="s">
        <v>29</v>
      </c>
      <c r="C29" s="105"/>
      <c r="D29" s="105"/>
      <c r="E29" s="105"/>
      <c r="F29" s="82"/>
      <c r="G29" s="83"/>
      <c r="H29" s="83"/>
      <c r="I29" s="83"/>
      <c r="J29" s="83"/>
      <c r="K29" s="83"/>
      <c r="L29" s="83"/>
      <c r="M29" s="83"/>
      <c r="N29" s="100"/>
      <c r="O29" s="101"/>
      <c r="P29" s="84"/>
      <c r="Q29" s="85"/>
    </row>
    <row r="30" spans="1:20" s="86" customFormat="1" ht="26.25" customHeight="1">
      <c r="A30" s="87"/>
      <c r="B30" s="109" t="s">
        <v>94</v>
      </c>
      <c r="C30" s="109"/>
      <c r="D30" s="109"/>
      <c r="E30" s="109"/>
      <c r="F30" s="93" t="s">
        <v>20</v>
      </c>
      <c r="G30" s="89">
        <v>150</v>
      </c>
      <c r="H30" s="89">
        <v>34.67714618372679</v>
      </c>
      <c r="I30" s="90">
        <f t="shared" si="2"/>
        <v>5201.571927559018</v>
      </c>
      <c r="J30" s="91">
        <v>150</v>
      </c>
      <c r="K30" s="91">
        <v>5201.571927559018</v>
      </c>
      <c r="L30" s="92"/>
      <c r="M30" s="91">
        <f>L30*H30</f>
        <v>0</v>
      </c>
      <c r="N30" s="100">
        <f aca="true" t="shared" si="3" ref="N30:N54">G30-J30-L30</f>
        <v>0</v>
      </c>
      <c r="O30" s="101">
        <f>N30*H30</f>
        <v>0</v>
      </c>
      <c r="P30" s="94"/>
      <c r="Q30" s="94"/>
      <c r="R30" s="94"/>
      <c r="T30" s="95"/>
    </row>
    <row r="31" spans="1:20" s="86" customFormat="1" ht="26.25" customHeight="1">
      <c r="A31" s="87"/>
      <c r="B31" s="104" t="s">
        <v>95</v>
      </c>
      <c r="C31" s="104"/>
      <c r="D31" s="104"/>
      <c r="E31" s="104"/>
      <c r="F31" s="93" t="s">
        <v>30</v>
      </c>
      <c r="G31" s="89">
        <v>33.88</v>
      </c>
      <c r="H31" s="89">
        <v>69.82176952192968</v>
      </c>
      <c r="I31" s="90">
        <f t="shared" si="2"/>
        <v>2365.561551402978</v>
      </c>
      <c r="J31" s="91">
        <v>33.88</v>
      </c>
      <c r="K31" s="91">
        <v>2365.561551402978</v>
      </c>
      <c r="L31" s="92"/>
      <c r="M31" s="91">
        <f>L31*H31</f>
        <v>0</v>
      </c>
      <c r="N31" s="100">
        <f t="shared" si="3"/>
        <v>0</v>
      </c>
      <c r="O31" s="101">
        <f>N31*H31</f>
        <v>0</v>
      </c>
      <c r="P31" s="94"/>
      <c r="Q31" s="94"/>
      <c r="R31" s="94"/>
      <c r="T31" s="95"/>
    </row>
    <row r="32" spans="1:20" s="86" customFormat="1" ht="26.25" customHeight="1">
      <c r="A32" s="87"/>
      <c r="B32" s="104" t="s">
        <v>96</v>
      </c>
      <c r="C32" s="104"/>
      <c r="D32" s="104"/>
      <c r="E32" s="104"/>
      <c r="F32" s="93" t="s">
        <v>23</v>
      </c>
      <c r="G32" s="89">
        <v>1</v>
      </c>
      <c r="H32" s="89">
        <v>2280.322591441965</v>
      </c>
      <c r="I32" s="90">
        <f t="shared" si="2"/>
        <v>2280.322591441965</v>
      </c>
      <c r="J32" s="91">
        <v>1</v>
      </c>
      <c r="K32" s="91">
        <v>2280.322591441965</v>
      </c>
      <c r="L32" s="92"/>
      <c r="M32" s="91">
        <f>L32*H32</f>
        <v>0</v>
      </c>
      <c r="N32" s="100">
        <f t="shared" si="3"/>
        <v>0</v>
      </c>
      <c r="O32" s="101">
        <f>N32*H32</f>
        <v>0</v>
      </c>
      <c r="P32" s="94"/>
      <c r="Q32" s="94"/>
      <c r="R32" s="94"/>
      <c r="T32" s="95"/>
    </row>
    <row r="33" spans="1:17" s="86" customFormat="1" ht="12.75" customHeight="1">
      <c r="A33" s="81"/>
      <c r="B33" s="129" t="s">
        <v>36</v>
      </c>
      <c r="C33" s="130"/>
      <c r="D33" s="130"/>
      <c r="E33" s="131"/>
      <c r="F33" s="82"/>
      <c r="G33" s="83"/>
      <c r="H33" s="83"/>
      <c r="I33" s="83"/>
      <c r="J33" s="83"/>
      <c r="K33" s="83"/>
      <c r="L33" s="83"/>
      <c r="M33" s="83"/>
      <c r="N33" s="100">
        <f t="shared" si="3"/>
        <v>0</v>
      </c>
      <c r="O33" s="101">
        <f t="shared" si="1"/>
        <v>0</v>
      </c>
      <c r="P33" s="84"/>
      <c r="Q33" s="85"/>
    </row>
    <row r="34" spans="1:20" s="86" customFormat="1" ht="26.25" customHeight="1">
      <c r="A34" s="87"/>
      <c r="B34" s="106" t="s">
        <v>37</v>
      </c>
      <c r="C34" s="107"/>
      <c r="D34" s="107"/>
      <c r="E34" s="108"/>
      <c r="F34" s="88" t="s">
        <v>20</v>
      </c>
      <c r="G34" s="89">
        <v>118.8</v>
      </c>
      <c r="H34" s="89">
        <v>22.387100518231804</v>
      </c>
      <c r="I34" s="90">
        <f t="shared" si="2"/>
        <v>2659.5875415659384</v>
      </c>
      <c r="J34" s="91">
        <v>118.8</v>
      </c>
      <c r="K34" s="91">
        <v>2659.5875415659384</v>
      </c>
      <c r="L34" s="92"/>
      <c r="M34" s="91">
        <f>L34*H34</f>
        <v>0</v>
      </c>
      <c r="N34" s="100">
        <f t="shared" si="3"/>
        <v>0</v>
      </c>
      <c r="O34" s="101">
        <f t="shared" si="1"/>
        <v>0</v>
      </c>
      <c r="P34" s="94">
        <f>L34/(G34/66)</f>
        <v>0</v>
      </c>
      <c r="Q34" s="85" t="s">
        <v>97</v>
      </c>
      <c r="R34" s="94"/>
      <c r="T34" s="95"/>
    </row>
    <row r="35" spans="1:19" s="86" customFormat="1" ht="12.75" customHeight="1">
      <c r="A35" s="87"/>
      <c r="B35" s="106" t="s">
        <v>38</v>
      </c>
      <c r="C35" s="107"/>
      <c r="D35" s="107"/>
      <c r="E35" s="108"/>
      <c r="F35" s="88" t="s">
        <v>20</v>
      </c>
      <c r="G35" s="89">
        <v>905.52</v>
      </c>
      <c r="H35" s="89">
        <v>20.3146160026056</v>
      </c>
      <c r="I35" s="90">
        <f t="shared" si="2"/>
        <v>18395.29108267942</v>
      </c>
      <c r="J35" s="91">
        <v>905.52</v>
      </c>
      <c r="K35" s="91">
        <v>18395.29108267942</v>
      </c>
      <c r="L35" s="92"/>
      <c r="M35" s="91">
        <f>L35*H35</f>
        <v>0</v>
      </c>
      <c r="N35" s="100">
        <f t="shared" si="3"/>
        <v>0</v>
      </c>
      <c r="O35" s="101">
        <f t="shared" si="1"/>
        <v>0</v>
      </c>
      <c r="P35" s="94">
        <f>L35/(G35/66)</f>
        <v>0</v>
      </c>
      <c r="Q35" s="85" t="s">
        <v>97</v>
      </c>
      <c r="R35" s="94"/>
      <c r="S35" s="95"/>
    </row>
    <row r="36" spans="1:17" s="86" customFormat="1" ht="12.75" customHeight="1">
      <c r="A36" s="81"/>
      <c r="B36" s="105" t="s">
        <v>39</v>
      </c>
      <c r="C36" s="105"/>
      <c r="D36" s="105"/>
      <c r="E36" s="105"/>
      <c r="F36" s="82"/>
      <c r="G36" s="83"/>
      <c r="H36" s="83"/>
      <c r="I36" s="83"/>
      <c r="J36" s="83"/>
      <c r="K36" s="83"/>
      <c r="L36" s="83"/>
      <c r="M36" s="83"/>
      <c r="N36" s="100">
        <f t="shared" si="3"/>
        <v>0</v>
      </c>
      <c r="O36" s="101">
        <f t="shared" si="1"/>
        <v>0</v>
      </c>
      <c r="P36" s="84"/>
      <c r="Q36" s="85"/>
    </row>
    <row r="37" spans="1:19" s="86" customFormat="1" ht="12.75" customHeight="1">
      <c r="A37" s="87"/>
      <c r="B37" s="106" t="s">
        <v>40</v>
      </c>
      <c r="C37" s="107"/>
      <c r="D37" s="107"/>
      <c r="E37" s="108"/>
      <c r="F37" s="88" t="s">
        <v>23</v>
      </c>
      <c r="G37" s="89">
        <v>66</v>
      </c>
      <c r="H37" s="89">
        <v>13.45</v>
      </c>
      <c r="I37" s="90">
        <f t="shared" si="2"/>
        <v>887.6999999999999</v>
      </c>
      <c r="J37" s="91"/>
      <c r="K37" s="91"/>
      <c r="L37" s="92"/>
      <c r="M37" s="91"/>
      <c r="N37" s="100">
        <f t="shared" si="3"/>
        <v>66</v>
      </c>
      <c r="O37" s="101">
        <f t="shared" si="1"/>
        <v>887.6999999999999</v>
      </c>
      <c r="P37" s="94"/>
      <c r="Q37" s="94"/>
      <c r="R37" s="94"/>
      <c r="S37" s="95"/>
    </row>
    <row r="38" spans="1:19" s="86" customFormat="1" ht="12.75" customHeight="1">
      <c r="A38" s="87"/>
      <c r="B38" s="106" t="s">
        <v>41</v>
      </c>
      <c r="C38" s="107"/>
      <c r="D38" s="107"/>
      <c r="E38" s="108"/>
      <c r="F38" s="88" t="s">
        <v>23</v>
      </c>
      <c r="G38" s="89">
        <v>264</v>
      </c>
      <c r="H38" s="89">
        <v>5.8</v>
      </c>
      <c r="I38" s="90">
        <f t="shared" si="2"/>
        <v>1531.2</v>
      </c>
      <c r="J38" s="91"/>
      <c r="K38" s="91"/>
      <c r="L38" s="92"/>
      <c r="M38" s="91"/>
      <c r="N38" s="100">
        <f t="shared" si="3"/>
        <v>264</v>
      </c>
      <c r="O38" s="101">
        <f t="shared" si="1"/>
        <v>1531.2</v>
      </c>
      <c r="P38" s="94"/>
      <c r="Q38" s="94"/>
      <c r="R38" s="94"/>
      <c r="S38" s="95"/>
    </row>
    <row r="39" spans="1:19" s="86" customFormat="1" ht="12.75" customHeight="1">
      <c r="A39" s="87"/>
      <c r="B39" s="106" t="s">
        <v>42</v>
      </c>
      <c r="C39" s="107"/>
      <c r="D39" s="107"/>
      <c r="E39" s="108"/>
      <c r="F39" s="88" t="s">
        <v>23</v>
      </c>
      <c r="G39" s="89">
        <v>66</v>
      </c>
      <c r="H39" s="89">
        <v>84.14</v>
      </c>
      <c r="I39" s="90">
        <f t="shared" si="2"/>
        <v>5553.24</v>
      </c>
      <c r="J39" s="91"/>
      <c r="K39" s="91"/>
      <c r="L39" s="92"/>
      <c r="M39" s="91"/>
      <c r="N39" s="100">
        <f t="shared" si="3"/>
        <v>66</v>
      </c>
      <c r="O39" s="101">
        <f t="shared" si="1"/>
        <v>5553.24</v>
      </c>
      <c r="P39" s="94"/>
      <c r="Q39" s="94"/>
      <c r="R39" s="94"/>
      <c r="S39" s="95"/>
    </row>
    <row r="40" spans="1:19" s="86" customFormat="1" ht="12.75" customHeight="1">
      <c r="A40" s="87"/>
      <c r="B40" s="106" t="s">
        <v>43</v>
      </c>
      <c r="C40" s="107"/>
      <c r="D40" s="107"/>
      <c r="E40" s="108"/>
      <c r="F40" s="88" t="s">
        <v>23</v>
      </c>
      <c r="G40" s="89">
        <v>66</v>
      </c>
      <c r="H40" s="89">
        <v>83.27</v>
      </c>
      <c r="I40" s="90">
        <f t="shared" si="2"/>
        <v>5495.82</v>
      </c>
      <c r="J40" s="91"/>
      <c r="K40" s="91"/>
      <c r="L40" s="92"/>
      <c r="M40" s="91"/>
      <c r="N40" s="100">
        <f t="shared" si="3"/>
        <v>66</v>
      </c>
      <c r="O40" s="101">
        <f t="shared" si="1"/>
        <v>5495.82</v>
      </c>
      <c r="P40" s="94"/>
      <c r="Q40" s="94"/>
      <c r="R40" s="94"/>
      <c r="S40" s="95"/>
    </row>
    <row r="41" spans="1:20" s="86" customFormat="1" ht="26.25" customHeight="1">
      <c r="A41" s="87"/>
      <c r="B41" s="106" t="s">
        <v>44</v>
      </c>
      <c r="C41" s="107"/>
      <c r="D41" s="107"/>
      <c r="E41" s="108"/>
      <c r="F41" s="88" t="s">
        <v>23</v>
      </c>
      <c r="G41" s="89">
        <v>132</v>
      </c>
      <c r="H41" s="89">
        <v>112.93</v>
      </c>
      <c r="I41" s="90">
        <f t="shared" si="2"/>
        <v>14906.76</v>
      </c>
      <c r="J41" s="91"/>
      <c r="K41" s="91"/>
      <c r="L41" s="92"/>
      <c r="M41" s="91"/>
      <c r="N41" s="100">
        <f t="shared" si="3"/>
        <v>132</v>
      </c>
      <c r="O41" s="101">
        <f t="shared" si="1"/>
        <v>14906.76</v>
      </c>
      <c r="P41" s="94"/>
      <c r="Q41" s="94"/>
      <c r="R41" s="94"/>
      <c r="T41" s="95"/>
    </row>
    <row r="42" spans="1:20" s="86" customFormat="1" ht="26.25" customHeight="1">
      <c r="A42" s="87"/>
      <c r="B42" s="106" t="s">
        <v>45</v>
      </c>
      <c r="C42" s="107"/>
      <c r="D42" s="107"/>
      <c r="E42" s="108"/>
      <c r="F42" s="88" t="s">
        <v>20</v>
      </c>
      <c r="G42" s="89">
        <v>990</v>
      </c>
      <c r="H42" s="89">
        <v>26.03</v>
      </c>
      <c r="I42" s="90">
        <f t="shared" si="2"/>
        <v>25769.7</v>
      </c>
      <c r="J42" s="91"/>
      <c r="K42" s="91"/>
      <c r="L42" s="92"/>
      <c r="M42" s="91"/>
      <c r="N42" s="100">
        <f t="shared" si="3"/>
        <v>990</v>
      </c>
      <c r="O42" s="101">
        <f t="shared" si="1"/>
        <v>25769.7</v>
      </c>
      <c r="P42" s="94"/>
      <c r="Q42" s="94"/>
      <c r="R42" s="94"/>
      <c r="T42" s="95"/>
    </row>
    <row r="43" spans="1:19" s="86" customFormat="1" ht="12.75" customHeight="1">
      <c r="A43" s="87"/>
      <c r="B43" s="106" t="s">
        <v>46</v>
      </c>
      <c r="C43" s="107"/>
      <c r="D43" s="107"/>
      <c r="E43" s="108"/>
      <c r="F43" s="88" t="s">
        <v>23</v>
      </c>
      <c r="G43" s="89">
        <v>528</v>
      </c>
      <c r="H43" s="89">
        <v>31.79</v>
      </c>
      <c r="I43" s="90">
        <f t="shared" si="2"/>
        <v>16785.12</v>
      </c>
      <c r="J43" s="91"/>
      <c r="K43" s="91"/>
      <c r="L43" s="92"/>
      <c r="M43" s="91"/>
      <c r="N43" s="100">
        <f t="shared" si="3"/>
        <v>528</v>
      </c>
      <c r="O43" s="101">
        <f t="shared" si="1"/>
        <v>16785.12</v>
      </c>
      <c r="P43" s="94"/>
      <c r="Q43" s="94"/>
      <c r="R43" s="94"/>
      <c r="S43" s="95"/>
    </row>
    <row r="44" spans="1:19" s="86" customFormat="1" ht="12.75" customHeight="1">
      <c r="A44" s="87"/>
      <c r="B44" s="106" t="s">
        <v>47</v>
      </c>
      <c r="C44" s="107"/>
      <c r="D44" s="107"/>
      <c r="E44" s="108"/>
      <c r="F44" s="88" t="s">
        <v>23</v>
      </c>
      <c r="G44" s="89">
        <v>66</v>
      </c>
      <c r="H44" s="89">
        <v>66.64</v>
      </c>
      <c r="I44" s="90">
        <f t="shared" si="2"/>
        <v>4398.24</v>
      </c>
      <c r="J44" s="91"/>
      <c r="K44" s="91"/>
      <c r="L44" s="92"/>
      <c r="M44" s="91"/>
      <c r="N44" s="100">
        <f t="shared" si="3"/>
        <v>66</v>
      </c>
      <c r="O44" s="101">
        <f t="shared" si="1"/>
        <v>4398.24</v>
      </c>
      <c r="P44" s="94"/>
      <c r="Q44" s="94"/>
      <c r="R44" s="94"/>
      <c r="S44" s="95"/>
    </row>
    <row r="45" spans="1:17" s="86" customFormat="1" ht="38.25" customHeight="1">
      <c r="A45" s="87"/>
      <c r="B45" s="106" t="s">
        <v>48</v>
      </c>
      <c r="C45" s="107"/>
      <c r="D45" s="107"/>
      <c r="E45" s="108"/>
      <c r="F45" s="93" t="s">
        <v>23</v>
      </c>
      <c r="G45" s="89">
        <v>66</v>
      </c>
      <c r="H45" s="89">
        <v>722.38</v>
      </c>
      <c r="I45" s="90">
        <f t="shared" si="2"/>
        <v>47677.08</v>
      </c>
      <c r="J45" s="91"/>
      <c r="K45" s="91"/>
      <c r="L45" s="92"/>
      <c r="M45" s="91"/>
      <c r="N45" s="100">
        <f t="shared" si="3"/>
        <v>66</v>
      </c>
      <c r="O45" s="101">
        <f t="shared" si="1"/>
        <v>47677.08</v>
      </c>
      <c r="P45" s="84"/>
      <c r="Q45" s="85"/>
    </row>
    <row r="46" spans="1:17" s="86" customFormat="1" ht="12.75" customHeight="1">
      <c r="A46" s="81"/>
      <c r="B46" s="105" t="s">
        <v>49</v>
      </c>
      <c r="C46" s="105"/>
      <c r="D46" s="105"/>
      <c r="E46" s="105"/>
      <c r="F46" s="82"/>
      <c r="G46" s="83"/>
      <c r="H46" s="83"/>
      <c r="I46" s="83"/>
      <c r="J46" s="83"/>
      <c r="K46" s="83"/>
      <c r="L46" s="83"/>
      <c r="M46" s="83"/>
      <c r="N46" s="100">
        <f t="shared" si="3"/>
        <v>0</v>
      </c>
      <c r="O46" s="101">
        <f t="shared" si="1"/>
        <v>0</v>
      </c>
      <c r="P46" s="84"/>
      <c r="Q46" s="85"/>
    </row>
    <row r="47" spans="1:20" s="86" customFormat="1" ht="26.25" customHeight="1">
      <c r="A47" s="87"/>
      <c r="B47" s="109" t="s">
        <v>50</v>
      </c>
      <c r="C47" s="109"/>
      <c r="D47" s="109"/>
      <c r="E47" s="109"/>
      <c r="F47" s="93" t="s">
        <v>30</v>
      </c>
      <c r="G47" s="89">
        <v>3284.16</v>
      </c>
      <c r="H47" s="89">
        <v>11.71</v>
      </c>
      <c r="I47" s="90">
        <f t="shared" si="2"/>
        <v>38457.5136</v>
      </c>
      <c r="J47" s="91"/>
      <c r="K47" s="91"/>
      <c r="L47" s="92"/>
      <c r="M47" s="91"/>
      <c r="N47" s="100">
        <f t="shared" si="3"/>
        <v>3284.16</v>
      </c>
      <c r="O47" s="101">
        <f t="shared" si="1"/>
        <v>38457.5136</v>
      </c>
      <c r="P47" s="94"/>
      <c r="Q47" s="94"/>
      <c r="R47" s="94"/>
      <c r="T47" s="95"/>
    </row>
    <row r="48" spans="1:17" s="86" customFormat="1" ht="12.75" customHeight="1">
      <c r="A48" s="81"/>
      <c r="B48" s="96" t="s">
        <v>51</v>
      </c>
      <c r="C48" s="97"/>
      <c r="D48" s="97"/>
      <c r="E48" s="98"/>
      <c r="F48" s="82"/>
      <c r="G48" s="82"/>
      <c r="H48" s="83"/>
      <c r="I48" s="99"/>
      <c r="J48" s="83"/>
      <c r="K48" s="83"/>
      <c r="L48" s="83"/>
      <c r="M48" s="83"/>
      <c r="N48" s="100">
        <f t="shared" si="3"/>
        <v>0</v>
      </c>
      <c r="O48" s="101">
        <f t="shared" si="1"/>
        <v>0</v>
      </c>
      <c r="P48" s="84"/>
      <c r="Q48" s="85"/>
    </row>
    <row r="49" spans="1:17" s="86" customFormat="1" ht="38.25" customHeight="1">
      <c r="A49" s="87"/>
      <c r="B49" s="106" t="s">
        <v>52</v>
      </c>
      <c r="C49" s="107"/>
      <c r="D49" s="107"/>
      <c r="E49" s="108"/>
      <c r="F49" s="93" t="s">
        <v>30</v>
      </c>
      <c r="G49" s="89">
        <v>648.41</v>
      </c>
      <c r="H49" s="89">
        <v>56.69</v>
      </c>
      <c r="I49" s="90">
        <f t="shared" si="2"/>
        <v>36758.3629</v>
      </c>
      <c r="J49" s="91">
        <v>476</v>
      </c>
      <c r="K49" s="91">
        <v>26984.44</v>
      </c>
      <c r="L49" s="92">
        <v>172.40999999999997</v>
      </c>
      <c r="M49" s="91">
        <f>L49*H49</f>
        <v>9773.922899999998</v>
      </c>
      <c r="N49" s="100">
        <f t="shared" si="3"/>
        <v>0</v>
      </c>
      <c r="O49" s="101">
        <f t="shared" si="1"/>
        <v>0</v>
      </c>
      <c r="P49" s="84"/>
      <c r="Q49" s="85"/>
    </row>
    <row r="50" spans="1:17" s="86" customFormat="1" ht="12.75" customHeight="1">
      <c r="A50" s="81"/>
      <c r="B50" s="96" t="s">
        <v>53</v>
      </c>
      <c r="C50" s="97"/>
      <c r="D50" s="97"/>
      <c r="E50" s="98"/>
      <c r="F50" s="82"/>
      <c r="G50" s="82"/>
      <c r="H50" s="83"/>
      <c r="I50" s="99"/>
      <c r="J50" s="83"/>
      <c r="K50" s="83"/>
      <c r="L50" s="83"/>
      <c r="M50" s="83"/>
      <c r="N50" s="100">
        <f t="shared" si="3"/>
        <v>0</v>
      </c>
      <c r="O50" s="101">
        <f t="shared" si="1"/>
        <v>0</v>
      </c>
      <c r="P50" s="84"/>
      <c r="Q50" s="85"/>
    </row>
    <row r="51" spans="1:19" s="86" customFormat="1" ht="12.75" customHeight="1">
      <c r="A51" s="87"/>
      <c r="B51" s="106" t="s">
        <v>54</v>
      </c>
      <c r="C51" s="107"/>
      <c r="D51" s="107"/>
      <c r="E51" s="108"/>
      <c r="F51" s="88" t="s">
        <v>55</v>
      </c>
      <c r="G51" s="89">
        <v>224</v>
      </c>
      <c r="H51" s="89">
        <v>52.42</v>
      </c>
      <c r="I51" s="90">
        <f t="shared" si="2"/>
        <v>11742.08</v>
      </c>
      <c r="J51" s="91">
        <v>90</v>
      </c>
      <c r="K51" s="91">
        <v>4717.8</v>
      </c>
      <c r="L51" s="92">
        <v>134</v>
      </c>
      <c r="M51" s="91">
        <f>L51*H51</f>
        <v>7024.280000000001</v>
      </c>
      <c r="N51" s="100">
        <f t="shared" si="3"/>
        <v>0</v>
      </c>
      <c r="O51" s="101">
        <f t="shared" si="1"/>
        <v>0</v>
      </c>
      <c r="P51" s="94"/>
      <c r="Q51" s="94"/>
      <c r="R51" s="94"/>
      <c r="S51" s="95"/>
    </row>
    <row r="52" spans="1:19" s="86" customFormat="1" ht="12.75" customHeight="1">
      <c r="A52" s="87"/>
      <c r="B52" s="106" t="s">
        <v>56</v>
      </c>
      <c r="C52" s="107"/>
      <c r="D52" s="107"/>
      <c r="E52" s="108"/>
      <c r="F52" s="88" t="s">
        <v>31</v>
      </c>
      <c r="G52" s="89">
        <v>4665.892</v>
      </c>
      <c r="H52" s="89">
        <v>13.52</v>
      </c>
      <c r="I52" s="90">
        <f t="shared" si="2"/>
        <v>63082.85984</v>
      </c>
      <c r="J52" s="91">
        <v>1900</v>
      </c>
      <c r="K52" s="91">
        <v>25688</v>
      </c>
      <c r="L52" s="92">
        <v>2765.892</v>
      </c>
      <c r="M52" s="91">
        <f>L52*H52</f>
        <v>37394.85984</v>
      </c>
      <c r="N52" s="100">
        <f t="shared" si="3"/>
        <v>0</v>
      </c>
      <c r="O52" s="101">
        <f t="shared" si="1"/>
        <v>0</v>
      </c>
      <c r="P52" s="94"/>
      <c r="Q52" s="94"/>
      <c r="R52" s="94"/>
      <c r="S52" s="95"/>
    </row>
    <row r="53" spans="1:19" s="86" customFormat="1" ht="12.75" customHeight="1">
      <c r="A53" s="87"/>
      <c r="B53" s="106" t="s">
        <v>57</v>
      </c>
      <c r="C53" s="107"/>
      <c r="D53" s="107"/>
      <c r="E53" s="108"/>
      <c r="F53" s="88" t="s">
        <v>31</v>
      </c>
      <c r="G53" s="89">
        <v>3332.78</v>
      </c>
      <c r="H53" s="89">
        <v>7.692966538771801</v>
      </c>
      <c r="I53" s="90">
        <f t="shared" si="2"/>
        <v>25638.965021087883</v>
      </c>
      <c r="J53" s="91">
        <v>1500</v>
      </c>
      <c r="K53" s="91">
        <v>11539.4498081577</v>
      </c>
      <c r="L53" s="92">
        <v>1832.7800000000002</v>
      </c>
      <c r="M53" s="91">
        <f>L53*H53</f>
        <v>14099.515212930182</v>
      </c>
      <c r="N53" s="100">
        <f t="shared" si="3"/>
        <v>0</v>
      </c>
      <c r="O53" s="101">
        <f t="shared" si="1"/>
        <v>0</v>
      </c>
      <c r="P53" s="94"/>
      <c r="Q53" s="94"/>
      <c r="R53" s="94"/>
      <c r="S53" s="95"/>
    </row>
    <row r="54" spans="1:20" s="86" customFormat="1" ht="26.25" customHeight="1" thickBot="1">
      <c r="A54" s="87"/>
      <c r="B54" s="109" t="s">
        <v>58</v>
      </c>
      <c r="C54" s="109"/>
      <c r="D54" s="109"/>
      <c r="E54" s="109"/>
      <c r="F54" s="93" t="s">
        <v>31</v>
      </c>
      <c r="G54" s="89">
        <v>3332.78</v>
      </c>
      <c r="H54" s="89">
        <v>14.12</v>
      </c>
      <c r="I54" s="90">
        <f t="shared" si="2"/>
        <v>47058.8536</v>
      </c>
      <c r="J54" s="91">
        <v>1500</v>
      </c>
      <c r="K54" s="91">
        <v>21180</v>
      </c>
      <c r="L54" s="92">
        <v>1832.7800000000002</v>
      </c>
      <c r="M54" s="91">
        <f>L54*H54</f>
        <v>25878.853600000002</v>
      </c>
      <c r="N54" s="100">
        <f t="shared" si="3"/>
        <v>0</v>
      </c>
      <c r="O54" s="101">
        <f>N54*H54</f>
        <v>0</v>
      </c>
      <c r="P54" s="94"/>
      <c r="Q54" s="94"/>
      <c r="R54" s="94"/>
      <c r="T54" s="95"/>
    </row>
    <row r="55" spans="1:15" ht="19.5" customHeight="1" thickBot="1" thickTop="1">
      <c r="A55" s="47"/>
      <c r="B55" s="48"/>
      <c r="C55" s="48"/>
      <c r="D55" s="48"/>
      <c r="E55" s="48"/>
      <c r="F55" s="48"/>
      <c r="G55" s="48"/>
      <c r="H55" s="48"/>
      <c r="I55" s="61"/>
      <c r="J55" s="49" t="s">
        <v>22</v>
      </c>
      <c r="K55" s="50"/>
      <c r="L55" s="48"/>
      <c r="M55" s="80">
        <f>SUM(M9:M54)</f>
        <v>102705.83155293018</v>
      </c>
      <c r="N55" s="54"/>
      <c r="O55" s="77">
        <f>SUM(O9:O54)</f>
        <v>227250.56559999997</v>
      </c>
    </row>
    <row r="56" spans="1:13" ht="19.5" customHeight="1" thickTop="1">
      <c r="A56" s="29" t="s">
        <v>17</v>
      </c>
      <c r="B56" s="30"/>
      <c r="C56" s="31"/>
      <c r="D56" s="116" t="s">
        <v>98</v>
      </c>
      <c r="E56" s="117"/>
      <c r="F56" s="117"/>
      <c r="G56" s="117"/>
      <c r="H56" s="118"/>
      <c r="I56" s="62" t="s">
        <v>18</v>
      </c>
      <c r="J56" s="30"/>
      <c r="K56" s="30"/>
      <c r="L56" s="30"/>
      <c r="M56" s="32"/>
    </row>
    <row r="57" spans="1:15" ht="19.5" customHeight="1" thickBot="1">
      <c r="A57" s="34" t="s">
        <v>19</v>
      </c>
      <c r="B57" s="35"/>
      <c r="C57" s="33"/>
      <c r="D57" s="27"/>
      <c r="E57" s="27"/>
      <c r="F57" s="27"/>
      <c r="G57" s="27"/>
      <c r="H57" s="27"/>
      <c r="I57" s="63"/>
      <c r="J57" s="27"/>
      <c r="K57" s="27"/>
      <c r="L57" s="27"/>
      <c r="M57" s="28"/>
      <c r="O57" s="53">
        <f>K59+M55+O55</f>
        <v>550894.2096557372</v>
      </c>
    </row>
    <row r="58" spans="5:16" ht="15" customHeight="1" thickTop="1">
      <c r="E58" s="115"/>
      <c r="F58" s="115"/>
      <c r="G58" s="115"/>
      <c r="H58" s="115"/>
      <c r="I58" s="119">
        <f>SUM(I9:I54)</f>
        <v>550894.2096557373</v>
      </c>
      <c r="J58" s="119"/>
      <c r="O58" s="78">
        <f>O57-I58</f>
        <v>0</v>
      </c>
      <c r="P58" s="70" t="s">
        <v>25</v>
      </c>
    </row>
    <row r="59" spans="6:11" ht="15" customHeight="1">
      <c r="F59" s="113"/>
      <c r="G59" s="114"/>
      <c r="H59" s="120" t="s">
        <v>24</v>
      </c>
      <c r="I59" s="120"/>
      <c r="J59" s="121"/>
      <c r="K59" s="65">
        <f>SUM(K9:K54)</f>
        <v>220937.812502807</v>
      </c>
    </row>
    <row r="60" ht="15" customHeight="1">
      <c r="I60" s="64"/>
    </row>
    <row r="61" spans="10:13" ht="15" customHeight="1">
      <c r="J61" s="71"/>
      <c r="K61" s="1"/>
      <c r="M61" s="102">
        <f>M55+'[1]PLANMED'!$N$168</f>
        <v>325925.92717111204</v>
      </c>
    </row>
    <row r="62" spans="10:13" ht="15" customHeight="1">
      <c r="J62" s="71"/>
      <c r="K62" s="71"/>
      <c r="M62" s="95"/>
    </row>
    <row r="63" spans="11:13" ht="15" customHeight="1">
      <c r="K63" s="1"/>
      <c r="M63" s="103"/>
    </row>
    <row r="64" ht="15" customHeight="1">
      <c r="M64" s="103"/>
    </row>
    <row r="65" spans="11:13" ht="15" customHeight="1">
      <c r="K65" s="1"/>
      <c r="M65" s="103"/>
    </row>
    <row r="66" spans="11:13" ht="15" customHeight="1">
      <c r="K66" s="71"/>
      <c r="M66" s="72"/>
    </row>
    <row r="67" ht="15" customHeight="1">
      <c r="M67" s="72"/>
    </row>
    <row r="68" ht="15" customHeight="1">
      <c r="N68" s="73"/>
    </row>
    <row r="69" spans="13:14" ht="15" customHeight="1">
      <c r="M69" s="71"/>
      <c r="N69" s="74"/>
    </row>
    <row r="70" spans="13:14" ht="15" customHeight="1">
      <c r="M70" s="71"/>
      <c r="N70" s="74"/>
    </row>
    <row r="71" spans="13:14" ht="15" customHeight="1">
      <c r="M71" s="71"/>
      <c r="N71" s="74"/>
    </row>
    <row r="72" ht="15" customHeight="1"/>
    <row r="73" spans="13:14" ht="15" customHeight="1">
      <c r="M73" s="71"/>
      <c r="N73" s="74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</sheetData>
  <sheetProtection/>
  <mergeCells count="53">
    <mergeCell ref="D56:H56"/>
    <mergeCell ref="I58:J58"/>
    <mergeCell ref="H59:J59"/>
    <mergeCell ref="D2:I2"/>
    <mergeCell ref="D3:I3"/>
    <mergeCell ref="D4:I4"/>
    <mergeCell ref="B33:E33"/>
    <mergeCell ref="B34:E34"/>
    <mergeCell ref="B35:E35"/>
    <mergeCell ref="B36:E36"/>
    <mergeCell ref="B46:E46"/>
    <mergeCell ref="B54:E54"/>
    <mergeCell ref="B18:E18"/>
    <mergeCell ref="B19:E19"/>
    <mergeCell ref="B20:E20"/>
    <mergeCell ref="B21:E21"/>
    <mergeCell ref="B22:E22"/>
    <mergeCell ref="B23:E23"/>
    <mergeCell ref="B24:E24"/>
    <mergeCell ref="B25:E25"/>
    <mergeCell ref="D5:I5"/>
    <mergeCell ref="F59:G59"/>
    <mergeCell ref="E58:H58"/>
    <mergeCell ref="B47:E47"/>
    <mergeCell ref="B49:E49"/>
    <mergeCell ref="B51:E51"/>
    <mergeCell ref="B52:E52"/>
    <mergeCell ref="B53:E53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32:E32"/>
    <mergeCell ref="B26:E26"/>
    <mergeCell ref="B27:E27"/>
    <mergeCell ref="B28:E28"/>
    <mergeCell ref="B29:E29"/>
    <mergeCell ref="B30:E30"/>
    <mergeCell ref="B31:E31"/>
  </mergeCells>
  <printOptions horizontalCentered="1" verticalCentered="1"/>
  <pageMargins left="0" right="0" top="0" bottom="0" header="0" footer="0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Ruy Ataide</cp:lastModifiedBy>
  <cp:lastPrinted>2019-03-19T12:39:09Z</cp:lastPrinted>
  <dcterms:created xsi:type="dcterms:W3CDTF">1996-10-29T12:43:50Z</dcterms:created>
  <dcterms:modified xsi:type="dcterms:W3CDTF">2019-03-19T12:41:15Z</dcterms:modified>
  <cp:category/>
  <cp:version/>
  <cp:contentType/>
  <cp:contentStatus/>
</cp:coreProperties>
</file>