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definedNames>
    <definedName name="_xlnm.Print_Area" localSheetId="0">'Plan1'!$A$1:$M$76</definedName>
  </definedNames>
  <calcPr fullCalcOnLoad="1"/>
</workbook>
</file>

<file path=xl/sharedStrings.xml><?xml version="1.0" encoding="utf-8"?>
<sst xmlns="http://schemas.openxmlformats.org/spreadsheetml/2006/main" count="207" uniqueCount="137">
  <si>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</si>
  <si>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</si>
  <si>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</si>
  <si>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</si>
  <si>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</si>
  <si>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</si>
  <si>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</si>
  <si>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</si>
  <si>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</si>
  <si>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</si>
  <si>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</si>
  <si>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</si>
  <si>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</si>
  <si>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</si>
  <si>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</si>
  <si>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</si>
  <si>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</si>
  <si>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</si>
  <si>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</si>
  <si>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</si>
  <si>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</si>
  <si>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</si>
  <si>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</si>
  <si>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</si>
  <si>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</si>
  <si>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</si>
  <si>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</si>
  <si>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</si>
  <si>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MEDIÇÃO DO 1º ADITIVO</t>
  </si>
  <si>
    <t>m²</t>
  </si>
  <si>
    <t>2.1</t>
  </si>
  <si>
    <t>m³</t>
  </si>
  <si>
    <t>3.4</t>
  </si>
  <si>
    <t>ADMINISTRAÇÃO</t>
  </si>
  <si>
    <t>OBRA/SERVIÇO: EXECUÇÃO DE OBRAS E INFRAESTRUTURA DE PAVIMENTAÇÃO, AV. ORESTES BAHIENSE E TRAVESSAS</t>
  </si>
  <si>
    <t>EMPRESA: CONSTRUSUL CONSTRUTORA LTDA EPP</t>
  </si>
  <si>
    <t>LOCAL: SEDE - PRESIDENTE KENNEDY / ES</t>
  </si>
  <si>
    <t>VALOR DO ADITIVO:</t>
  </si>
  <si>
    <t>SERVIÇOS AUXILIARES</t>
  </si>
  <si>
    <t>2</t>
  </si>
  <si>
    <t>Equipe topográfica para serviços simples de locação e nivelamento (incluindo equipamento, transporte e profissionais nivel médio)</t>
  </si>
  <si>
    <t>mês</t>
  </si>
  <si>
    <t>2.2</t>
  </si>
  <si>
    <t>Aluguel mensal de laboratório de solos</t>
  </si>
  <si>
    <t>2.3</t>
  </si>
  <si>
    <t>Equipe de Laboratório ( Mão de Obra )</t>
  </si>
  <si>
    <t>3</t>
  </si>
  <si>
    <t>TERRAPLENAGEM</t>
  </si>
  <si>
    <t>3.2</t>
  </si>
  <si>
    <t xml:space="preserve">Escavação e carga de material de 1ª categoria com escavadeira em Vias Urbanas </t>
  </si>
  <si>
    <t>3.3</t>
  </si>
  <si>
    <t>Compactação de aterros 100% PI em Vias Urbanas</t>
  </si>
  <si>
    <t>Transporte Local de Materiais (TR-101-01) (Vias urbanas - Caminhão basculante) onde x1=XP= DMT em Km (rodovia pavimentada) = 0 KM e x2=XR= DMT em Km (rodovia não pavimentada) = 3,00KM (1,038XP + 1,384XR + 1,730)</t>
  </si>
  <si>
    <t>t</t>
  </si>
  <si>
    <t>3.5</t>
  </si>
  <si>
    <t xml:space="preserve">Espalhamento / regularização / compactação de material em bota-fora </t>
  </si>
  <si>
    <t>4</t>
  </si>
  <si>
    <t>PAVIMENTAÇÃO</t>
  </si>
  <si>
    <t>4.3</t>
  </si>
  <si>
    <t>Base de brita graduada, inclusive fornecimento, exclusive transporte da brita em Vias Urbanas</t>
  </si>
  <si>
    <t>67,22</t>
  </si>
  <si>
    <t>4.6</t>
  </si>
  <si>
    <t>Transporte Local de Materiais (Base) DMT acima de 15 KM (Caminhão Basculante), 0,207XP+0,219XR+7,951, onde XP= DMT em Km (rodovia pavimentada) = 35,00 KM e XR= DMT em Km (rodovia não pavimentada) = 0,68 KM</t>
  </si>
  <si>
    <t>4.8</t>
  </si>
  <si>
    <t>Pintura de ligação exclusive fornecimento e transporte comercial do material betuminoso em Vias Urbanas</t>
  </si>
  <si>
    <t>5</t>
  </si>
  <si>
    <t>MATERIAIS BETUMINOSOS</t>
  </si>
  <si>
    <t>5.2</t>
  </si>
  <si>
    <t>Emulsão RR-1C, fornecimento</t>
  </si>
  <si>
    <t>5.6</t>
  </si>
  <si>
    <t>Transporte TR-302-00 (Mat. Asf. Quente. DNIT) - EMULSÃO, 0,496XP+0,672XR+49,704, onde XP= DMT em Km (rodovia pavimentada) = 350,00 KM e XR= DMT em Km (rodovia não pavimentada) = 0,68 KM</t>
  </si>
  <si>
    <t>OBRAS DE ARTE CORRENTES E DRENAGEM - AVENIDA E RUAS ADJACENTES (TRAVESSAS)</t>
  </si>
  <si>
    <t>6.1</t>
  </si>
  <si>
    <t xml:space="preserve">Corpo BSTC (greide) diâmetro 0,80 m CA-2 PB inclusive escavação, reaterro e transporte do tubo em Vias Urbanas </t>
  </si>
  <si>
    <t>6.2</t>
  </si>
  <si>
    <t>Berço de concreto ciclópico para BSTC diâmetro 0,80 m</t>
  </si>
  <si>
    <t>6.5</t>
  </si>
  <si>
    <t>Poço de visita (tubo D-&gt;0,80 m) H-&gt;1,90 m com tampão F.F.A.P., inclusive escavação e transporte do tampão, em Vias Urbanas</t>
  </si>
  <si>
    <t>6.6</t>
  </si>
  <si>
    <t>Caixa ralo em blocos pré-moldados e grelha articulada em FFA em Vias</t>
  </si>
  <si>
    <t>6.11</t>
  </si>
  <si>
    <t xml:space="preserve">Descida d'água concreto simples (degraus) c/ caiação apoio em Vias Urbanas </t>
  </si>
  <si>
    <t>6.12</t>
  </si>
  <si>
    <t>Entrada para descida d'agua  (calha/degraus) inclusive caiação</t>
  </si>
  <si>
    <t>6.13</t>
  </si>
  <si>
    <t>Dissipador de energia aplicado a saída de sarjeta/valeta</t>
  </si>
  <si>
    <t>6.14</t>
  </si>
  <si>
    <t>Saída d'água concreto p/ corte c/ caiação</t>
  </si>
  <si>
    <t>6.18</t>
  </si>
  <si>
    <t>TR-203-00 (Comercial - Caminhão carroceria) - Transp. de Tampao F.F. articulado pesado -  poço visita - (0,646XP+0,672XR) - XP=160KM, XR=0,68KM</t>
  </si>
  <si>
    <t>7</t>
  </si>
  <si>
    <t>REDE COLETORA DE ESGOTO</t>
  </si>
  <si>
    <t>7.7</t>
  </si>
  <si>
    <t>Poço de visita (tubo D-&gt;0,40 m) H-&gt;1,50 m com Tampão F.F.A.P., inclusive escavação e transporte do tampão, em vias urbanas</t>
  </si>
  <si>
    <t>8</t>
  </si>
  <si>
    <t>SERVIÇOS COMPLEMENTARES</t>
  </si>
  <si>
    <t>8.1</t>
  </si>
  <si>
    <t>TRATAMENTO EM ENCOSTA EST.10+10M A 25, 28 A 48 - LE</t>
  </si>
  <si>
    <t>8.1.1</t>
  </si>
  <si>
    <t>Conformação manual de taludes</t>
  </si>
  <si>
    <t>8.1.2</t>
  </si>
  <si>
    <t>Revestimento vegetal por hidrossemeadura com manta de fibras vegetais</t>
  </si>
  <si>
    <t>8.1.3</t>
  </si>
  <si>
    <t>TR-203-00 (Comercial - Caminhão carroceria) - Transp. de Manta de fibras vegetais - (0,646XP+0,672XR) - XP=350KM, XR=0,68KM</t>
  </si>
  <si>
    <t>Sub-base c/ mistura de argila 30%, pó de pedra 30% e brita 40%, inclusive fornecimento e transporte do pó de pedra e da brita</t>
  </si>
  <si>
    <t>m3</t>
  </si>
  <si>
    <t>Transporte Sub-base, TR-201-00 (Comercial - Caminhão basculante), 0,526XP + 0,548XR + 2,195, sendo XP=40,00 KM e XR=3,00 KM</t>
  </si>
  <si>
    <t>REDE DE DISTRIBUIÇÃO DE ÁGUA</t>
  </si>
  <si>
    <t>REDE DISTRIBUIÇÃO PVC PBA15 DN 50 EM VIAS SEM PAVIMENTAÇÃO</t>
  </si>
  <si>
    <t>REDE DISTRIBUIÇÃO PVC PBA15 DN 75 EM VIAS SEM PAVIMENTAÇÃO</t>
  </si>
  <si>
    <t>REDE DISTRIBUIÇÃO PVC PBA15 DN 100 EM VIAS SEM PAVIMENTAÇÃO</t>
  </si>
  <si>
    <t>Escavação mecânica em material de 1ª categoria H-&gt;0,00 a 1,50 m, em vias urbanas</t>
  </si>
  <si>
    <t>REGULARIZAÇÃO DE FUNDO DE VALA COM AREIA</t>
  </si>
  <si>
    <t>Engenheiro junior</t>
  </si>
  <si>
    <t>Mobilização e Desmobilização de Equipe e Equipamentos</t>
  </si>
  <si>
    <t>Vigia armada</t>
  </si>
  <si>
    <t>DEMOLIÇÕES E RETIRADAS</t>
  </si>
  <si>
    <t>Demolição manual de concreto simples ou ciclópico</t>
  </si>
  <si>
    <t>Remoção de solos moles, incluindo carregamento mecânico com escavadeira hidráulica</t>
  </si>
  <si>
    <t>Índice de preço para remoção de entulho decorrente da execução de obras (Classe A CONAMA - NBR 10.004 - Classe II-B), incluindo aluguel da caçamba, carga, transporte e descarga em área licenciada</t>
  </si>
  <si>
    <t>SINALIZAÇÃO PARA SEGURANÇA NA EXECUÇÃO DA OBRA</t>
  </si>
  <si>
    <t>Tela de proteção de segurança de PVC cor laranja com suporte para sinalização de obras</t>
  </si>
  <si>
    <t>Transporte Tela, TR-203-00 (Comercial - Caminhão carroceria), 0,515XP + 0,535XR, sendo XP=40,00 KM e XR=3,00 km</t>
  </si>
  <si>
    <t>01/02</t>
  </si>
  <si>
    <t>SUB-TOTAL:</t>
  </si>
  <si>
    <t>02/02</t>
  </si>
  <si>
    <t>- Rua secundária lateral ao campo society (est.41): 8m³ de corte</t>
  </si>
  <si>
    <t>- Rua secundária sem saída no início da obra (est. 02): 187m³ de corte</t>
  </si>
  <si>
    <t>- Rua secundária lateral a viação Costa sul (est. 22): 4m³ de corte</t>
  </si>
  <si>
    <t>item 3.2 não fez:</t>
  </si>
  <si>
    <t>item 3.3 não fez:</t>
  </si>
  <si>
    <t>- Rua secundária lateral ao campo society (est.41): 53m³ de aterro</t>
  </si>
  <si>
    <t>- Rua secundária sem saída no início da obra (est. 02): 1,00m³ de aterro</t>
  </si>
  <si>
    <t>- Rua secundária lateral a viação Costa sul (est. 22): 148m³ de aterro</t>
  </si>
  <si>
    <t>medido 90%</t>
  </si>
  <si>
    <t>medido 50%</t>
  </si>
  <si>
    <r>
      <t xml:space="preserve">1ª MEDIÇÃO DO </t>
    </r>
    <r>
      <rPr>
        <b/>
        <sz val="14"/>
        <rFont val="Times New Roman"/>
        <family val="1"/>
      </rPr>
      <t>2º ADITIVO</t>
    </r>
    <r>
      <rPr>
        <sz val="10"/>
        <rFont val="Times New Roman"/>
        <family val="1"/>
      </rPr>
      <t xml:space="preserve"> EFETUADA   EM  06/02/2019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</si>
</sst>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4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5" fillId="0" borderId="0" xfId="0" applyFont="1" applyAlignment="1">
      <alignment/>
    </xf>
    <xf numFmtId="49" fontId="0" fillId="33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center" vertical="center"/>
    </xf>
    <xf numFmtId="4" fontId="0" fillId="34" borderId="24" xfId="0" applyNumberFormat="1" applyFont="1" applyFill="1" applyBorder="1" applyAlignment="1">
      <alignment horizontal="right" vertical="center"/>
    </xf>
    <xf numFmtId="49" fontId="56" fillId="35" borderId="41" xfId="0" applyNumberFormat="1" applyFont="1" applyFill="1" applyBorder="1" applyAlignment="1">
      <alignment horizontal="center" vertical="center"/>
    </xf>
    <xf numFmtId="49" fontId="56" fillId="36" borderId="43" xfId="0" applyNumberFormat="1" applyFont="1" applyFill="1" applyBorder="1" applyAlignment="1">
      <alignment horizontal="center" vertical="center"/>
    </xf>
    <xf numFmtId="0" fontId="45" fillId="37" borderId="44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/>
    </xf>
    <xf numFmtId="4" fontId="0" fillId="38" borderId="37" xfId="0" applyNumberFormat="1" applyFont="1" applyFill="1" applyBorder="1" applyAlignment="1">
      <alignment horizontal="right" vertical="center"/>
    </xf>
    <xf numFmtId="4" fontId="0" fillId="38" borderId="42" xfId="0" applyNumberFormat="1" applyFont="1" applyFill="1" applyBorder="1" applyAlignment="1">
      <alignment horizontal="right" vertical="center"/>
    </xf>
    <xf numFmtId="4" fontId="0" fillId="38" borderId="37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left" vertical="center" wrapText="1"/>
    </xf>
    <xf numFmtId="49" fontId="56" fillId="35" borderId="50" xfId="0" applyNumberFormat="1" applyFont="1" applyFill="1" applyBorder="1" applyAlignment="1">
      <alignment horizontal="left" vertical="center"/>
    </xf>
    <xf numFmtId="49" fontId="56" fillId="35" borderId="51" xfId="0" applyNumberFormat="1" applyFont="1" applyFill="1" applyBorder="1" applyAlignment="1">
      <alignment horizontal="left" vertical="center"/>
    </xf>
    <xf numFmtId="49" fontId="56" fillId="35" borderId="52" xfId="0" applyNumberFormat="1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5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56" fillId="35" borderId="56" xfId="0" applyNumberFormat="1" applyFont="1" applyFill="1" applyBorder="1" applyAlignment="1">
      <alignment horizontal="left" vertical="center"/>
    </xf>
    <xf numFmtId="49" fontId="56" fillId="35" borderId="57" xfId="0" applyNumberFormat="1" applyFont="1" applyFill="1" applyBorder="1" applyAlignment="1">
      <alignment horizontal="left" vertical="center"/>
    </xf>
    <xf numFmtId="49" fontId="56" fillId="35" borderId="58" xfId="0" applyNumberFormat="1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0" fontId="56" fillId="0" borderId="41" xfId="48" applyFont="1" applyFill="1" applyBorder="1" applyAlignment="1" applyProtection="1">
      <alignment horizontal="left" vertical="center" wrapText="1"/>
      <protection locked="0"/>
    </xf>
    <xf numFmtId="0" fontId="0" fillId="37" borderId="41" xfId="0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showZeros="0" tabSelected="1" view="pageBreakPreview" zoomScale="75" zoomScaleNormal="75" zoomScaleSheetLayoutView="75" zoomScalePageLayoutView="0" workbookViewId="0" topLeftCell="A46">
      <selection activeCell="K81" sqref="K81"/>
    </sheetView>
  </sheetViews>
  <sheetFormatPr defaultColWidth="11.421875" defaultRowHeight="5.25" customHeight="1"/>
  <cols>
    <col min="1" max="1" width="5.281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9.42187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2.421875" style="0" customWidth="1"/>
    <col min="12" max="12" width="12.140625" style="0" customWidth="1"/>
    <col min="13" max="13" width="13.00390625" style="0" customWidth="1"/>
    <col min="14" max="14" width="11.421875" style="71" customWidth="1"/>
    <col min="15" max="15" width="12.7109375" style="53" customWidth="1"/>
    <col min="16" max="16" width="13.140625" style="67" customWidth="1"/>
    <col min="17" max="17" width="11.421875" style="100" customWidth="1"/>
    <col min="18" max="24" width="11.421875" style="67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16" t="s">
        <v>34</v>
      </c>
      <c r="E2" s="117"/>
      <c r="F2" s="117"/>
      <c r="G2" s="117"/>
      <c r="H2" s="117"/>
      <c r="I2" s="118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19" t="s">
        <v>35</v>
      </c>
      <c r="E3" s="120"/>
      <c r="F3" s="120"/>
      <c r="G3" s="120"/>
      <c r="H3" s="120"/>
      <c r="I3" s="121"/>
      <c r="J3" s="72" t="s">
        <v>27</v>
      </c>
      <c r="K3" s="73"/>
      <c r="L3" s="76">
        <v>1552708.19010394</v>
      </c>
      <c r="M3" s="46" t="s">
        <v>123</v>
      </c>
    </row>
    <row r="4" spans="1:13" ht="15" customHeight="1" thickTop="1">
      <c r="A4" s="9"/>
      <c r="B4" s="40" t="s">
        <v>4</v>
      </c>
      <c r="C4" s="6"/>
      <c r="D4" s="119" t="s">
        <v>36</v>
      </c>
      <c r="E4" s="122"/>
      <c r="F4" s="122"/>
      <c r="G4" s="122"/>
      <c r="H4" s="122"/>
      <c r="I4" s="121"/>
      <c r="J4" s="44" t="s">
        <v>5</v>
      </c>
      <c r="M4" s="43"/>
    </row>
    <row r="5" spans="1:13" ht="15" customHeight="1" thickBot="1">
      <c r="A5" s="10"/>
      <c r="B5" s="39"/>
      <c r="C5" s="7"/>
      <c r="D5" s="126" t="s">
        <v>28</v>
      </c>
      <c r="E5" s="127"/>
      <c r="F5" s="127"/>
      <c r="G5" s="127"/>
      <c r="H5" s="127"/>
      <c r="I5" s="128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5"/>
      <c r="J6" s="16" t="s">
        <v>7</v>
      </c>
      <c r="K6" s="16"/>
      <c r="L6" s="16"/>
      <c r="M6" s="17"/>
      <c r="N6" s="87"/>
      <c r="O6" s="52"/>
      <c r="P6" s="2"/>
      <c r="Q6" s="54"/>
    </row>
    <row r="7" spans="1:17" ht="15" customHeight="1">
      <c r="A7" s="63" t="s">
        <v>8</v>
      </c>
      <c r="B7" s="14"/>
      <c r="C7" s="18" t="s">
        <v>9</v>
      </c>
      <c r="D7" s="14"/>
      <c r="E7" s="14"/>
      <c r="F7" s="19" t="s">
        <v>26</v>
      </c>
      <c r="G7" s="64" t="s">
        <v>10</v>
      </c>
      <c r="H7" s="14" t="s">
        <v>11</v>
      </c>
      <c r="I7" s="56" t="s">
        <v>12</v>
      </c>
      <c r="J7" s="66" t="s">
        <v>13</v>
      </c>
      <c r="K7" s="20" t="s">
        <v>12</v>
      </c>
      <c r="L7" s="66" t="s">
        <v>14</v>
      </c>
      <c r="M7" s="21" t="s">
        <v>12</v>
      </c>
      <c r="N7" s="87"/>
      <c r="O7" s="52"/>
      <c r="P7" s="2"/>
      <c r="Q7" s="54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57"/>
      <c r="J8" s="65" t="s">
        <v>16</v>
      </c>
      <c r="K8" s="25"/>
      <c r="L8" s="23"/>
      <c r="M8" s="26"/>
      <c r="N8" s="88"/>
      <c r="O8" s="52"/>
      <c r="P8" s="2"/>
      <c r="Q8" s="54"/>
    </row>
    <row r="9" spans="1:24" s="80" customFormat="1" ht="12.75" customHeight="1" thickTop="1">
      <c r="A9" s="91" t="s">
        <v>39</v>
      </c>
      <c r="B9" s="123" t="s">
        <v>38</v>
      </c>
      <c r="C9" s="124"/>
      <c r="D9" s="124"/>
      <c r="E9" s="125"/>
      <c r="F9" s="89"/>
      <c r="G9" s="90"/>
      <c r="H9" s="90"/>
      <c r="I9" s="90"/>
      <c r="J9" s="90"/>
      <c r="K9" s="90"/>
      <c r="L9" s="90"/>
      <c r="M9" s="90"/>
      <c r="N9" s="88">
        <f>G9-J9-L9</f>
        <v>0</v>
      </c>
      <c r="O9" s="78">
        <f>N9*H9</f>
        <v>0</v>
      </c>
      <c r="P9" s="79"/>
      <c r="Q9" s="99"/>
      <c r="R9" s="67"/>
      <c r="S9" s="67"/>
      <c r="T9" s="67"/>
      <c r="U9" s="67"/>
      <c r="V9" s="67"/>
      <c r="W9" s="67"/>
      <c r="X9" s="67"/>
    </row>
    <row r="10" spans="1:24" s="80" customFormat="1" ht="26.25" customHeight="1">
      <c r="A10" s="81" t="s">
        <v>30</v>
      </c>
      <c r="B10" s="101" t="s">
        <v>40</v>
      </c>
      <c r="C10" s="102"/>
      <c r="D10" s="102"/>
      <c r="E10" s="103"/>
      <c r="F10" s="82" t="s">
        <v>41</v>
      </c>
      <c r="G10" s="83">
        <v>6</v>
      </c>
      <c r="H10" s="83">
        <v>9323.34</v>
      </c>
      <c r="I10" s="84">
        <f>G10*H10</f>
        <v>55940.04</v>
      </c>
      <c r="J10" s="85"/>
      <c r="K10" s="85"/>
      <c r="L10" s="86">
        <v>2</v>
      </c>
      <c r="M10" s="85">
        <f>L10*H10</f>
        <v>18646.68</v>
      </c>
      <c r="N10" s="88">
        <f aca="true" t="shared" si="0" ref="N10:N29">G10-J10-L10</f>
        <v>4</v>
      </c>
      <c r="O10" s="78">
        <f aca="true" t="shared" si="1" ref="O10:O29">N10*H10</f>
        <v>37293.36</v>
      </c>
      <c r="P10" s="79"/>
      <c r="Q10" s="99"/>
      <c r="R10" s="67"/>
      <c r="S10" s="67"/>
      <c r="T10" s="67"/>
      <c r="U10" s="67"/>
      <c r="V10" s="67"/>
      <c r="W10" s="67"/>
      <c r="X10" s="67"/>
    </row>
    <row r="11" spans="1:24" s="80" customFormat="1" ht="12.75" customHeight="1">
      <c r="A11" s="81" t="s">
        <v>42</v>
      </c>
      <c r="B11" s="101" t="s">
        <v>43</v>
      </c>
      <c r="C11" s="102"/>
      <c r="D11" s="102"/>
      <c r="E11" s="103"/>
      <c r="F11" s="82" t="s">
        <v>41</v>
      </c>
      <c r="G11" s="83">
        <v>5</v>
      </c>
      <c r="H11" s="83">
        <v>1231.51</v>
      </c>
      <c r="I11" s="84">
        <f aca="true" t="shared" si="2" ref="I11:I29">G11*H11</f>
        <v>6157.55</v>
      </c>
      <c r="J11" s="85"/>
      <c r="K11" s="85"/>
      <c r="L11" s="86">
        <v>3</v>
      </c>
      <c r="M11" s="85">
        <f aca="true" t="shared" si="3" ref="M11:M29">L11*H11</f>
        <v>3694.5299999999997</v>
      </c>
      <c r="N11" s="88">
        <f t="shared" si="0"/>
        <v>2</v>
      </c>
      <c r="O11" s="78">
        <f t="shared" si="1"/>
        <v>2463.02</v>
      </c>
      <c r="P11" s="79"/>
      <c r="Q11" s="99"/>
      <c r="R11" s="67"/>
      <c r="S11" s="67"/>
      <c r="T11" s="67"/>
      <c r="U11" s="67"/>
      <c r="V11" s="67"/>
      <c r="W11" s="67"/>
      <c r="X11" s="67"/>
    </row>
    <row r="12" spans="1:24" s="80" customFormat="1" ht="12.75" customHeight="1">
      <c r="A12" s="81" t="s">
        <v>44</v>
      </c>
      <c r="B12" s="104" t="s">
        <v>45</v>
      </c>
      <c r="C12" s="105"/>
      <c r="D12" s="105"/>
      <c r="E12" s="106"/>
      <c r="F12" s="82" t="s">
        <v>41</v>
      </c>
      <c r="G12" s="83">
        <v>5</v>
      </c>
      <c r="H12" s="83">
        <v>12166.44</v>
      </c>
      <c r="I12" s="84">
        <f t="shared" si="2"/>
        <v>60832.200000000004</v>
      </c>
      <c r="J12" s="85"/>
      <c r="K12" s="85"/>
      <c r="L12" s="86">
        <v>3</v>
      </c>
      <c r="M12" s="85">
        <f t="shared" si="3"/>
        <v>36499.32</v>
      </c>
      <c r="N12" s="88">
        <f t="shared" si="0"/>
        <v>2</v>
      </c>
      <c r="O12" s="78">
        <f t="shared" si="1"/>
        <v>24332.88</v>
      </c>
      <c r="P12" s="79"/>
      <c r="Q12" s="99"/>
      <c r="R12" s="67"/>
      <c r="S12" s="67"/>
      <c r="T12" s="67"/>
      <c r="U12" s="67"/>
      <c r="V12" s="67"/>
      <c r="W12" s="67"/>
      <c r="X12" s="67"/>
    </row>
    <row r="13" spans="1:24" s="80" customFormat="1" ht="12.75" customHeight="1">
      <c r="A13" s="91" t="s">
        <v>46</v>
      </c>
      <c r="B13" s="107" t="s">
        <v>47</v>
      </c>
      <c r="C13" s="108"/>
      <c r="D13" s="108"/>
      <c r="E13" s="109"/>
      <c r="F13" s="89"/>
      <c r="G13" s="90"/>
      <c r="H13" s="90"/>
      <c r="I13" s="90">
        <f t="shared" si="2"/>
        <v>0</v>
      </c>
      <c r="J13" s="90"/>
      <c r="K13" s="90"/>
      <c r="L13" s="90"/>
      <c r="M13" s="90">
        <f t="shared" si="3"/>
        <v>0</v>
      </c>
      <c r="N13" s="88">
        <f t="shared" si="0"/>
        <v>0</v>
      </c>
      <c r="O13" s="78">
        <f t="shared" si="1"/>
        <v>0</v>
      </c>
      <c r="P13" s="79"/>
      <c r="Q13" s="99"/>
      <c r="R13" s="67" t="s">
        <v>129</v>
      </c>
      <c r="S13" s="67"/>
      <c r="T13" s="67"/>
      <c r="U13" s="67"/>
      <c r="V13" s="67"/>
      <c r="W13" s="67"/>
      <c r="X13" s="67"/>
    </row>
    <row r="14" spans="1:24" s="80" customFormat="1" ht="12.75" customHeight="1">
      <c r="A14" s="81" t="s">
        <v>48</v>
      </c>
      <c r="B14" s="101" t="s">
        <v>49</v>
      </c>
      <c r="C14" s="102"/>
      <c r="D14" s="102"/>
      <c r="E14" s="103"/>
      <c r="F14" s="82" t="s">
        <v>31</v>
      </c>
      <c r="G14" s="83">
        <v>10177.96</v>
      </c>
      <c r="H14" s="83">
        <v>2</v>
      </c>
      <c r="I14" s="84">
        <f t="shared" si="2"/>
        <v>20355.92</v>
      </c>
      <c r="J14" s="85"/>
      <c r="K14" s="85"/>
      <c r="L14" s="86">
        <v>9977.96</v>
      </c>
      <c r="M14" s="85">
        <f t="shared" si="3"/>
        <v>19955.92</v>
      </c>
      <c r="N14" s="88">
        <f t="shared" si="0"/>
        <v>200</v>
      </c>
      <c r="O14" s="78">
        <f t="shared" si="1"/>
        <v>400</v>
      </c>
      <c r="P14" s="79"/>
      <c r="Q14" s="99" t="s">
        <v>126</v>
      </c>
      <c r="R14" s="67"/>
      <c r="S14" s="67"/>
      <c r="T14" s="67"/>
      <c r="U14" s="67"/>
      <c r="V14" s="67"/>
      <c r="W14" s="67"/>
      <c r="X14" s="67"/>
    </row>
    <row r="15" spans="1:24" s="80" customFormat="1" ht="12.75" customHeight="1">
      <c r="A15" s="81" t="s">
        <v>50</v>
      </c>
      <c r="B15" s="101" t="s">
        <v>51</v>
      </c>
      <c r="C15" s="102"/>
      <c r="D15" s="102"/>
      <c r="E15" s="103"/>
      <c r="F15" s="82" t="s">
        <v>31</v>
      </c>
      <c r="G15" s="83">
        <v>1949.12</v>
      </c>
      <c r="H15" s="83">
        <v>3.89</v>
      </c>
      <c r="I15" s="84">
        <f t="shared" si="2"/>
        <v>7582.0768</v>
      </c>
      <c r="J15" s="85"/>
      <c r="K15" s="85"/>
      <c r="L15" s="86">
        <v>1749.12</v>
      </c>
      <c r="M15" s="85">
        <f>L15*H15</f>
        <v>6804.0768</v>
      </c>
      <c r="N15" s="88">
        <f>G15-J15-L15</f>
        <v>200</v>
      </c>
      <c r="O15" s="78">
        <f t="shared" si="1"/>
        <v>778</v>
      </c>
      <c r="P15" s="79"/>
      <c r="Q15" s="99" t="s">
        <v>127</v>
      </c>
      <c r="R15" s="67"/>
      <c r="S15" s="67"/>
      <c r="T15" s="67"/>
      <c r="U15" s="67"/>
      <c r="V15" s="67"/>
      <c r="W15" s="67"/>
      <c r="X15" s="67"/>
    </row>
    <row r="16" spans="1:24" s="80" customFormat="1" ht="39.75" customHeight="1">
      <c r="A16" s="81" t="s">
        <v>32</v>
      </c>
      <c r="B16" s="101" t="s">
        <v>52</v>
      </c>
      <c r="C16" s="102"/>
      <c r="D16" s="102"/>
      <c r="E16" s="103"/>
      <c r="F16" s="82" t="s">
        <v>53</v>
      </c>
      <c r="G16" s="83">
        <v>11500.5</v>
      </c>
      <c r="H16" s="83">
        <v>3.72</v>
      </c>
      <c r="I16" s="84">
        <f t="shared" si="2"/>
        <v>42781.86</v>
      </c>
      <c r="J16" s="85"/>
      <c r="K16" s="85"/>
      <c r="L16" s="86">
        <v>11500.5</v>
      </c>
      <c r="M16" s="85">
        <f t="shared" si="3"/>
        <v>42781.86</v>
      </c>
      <c r="N16" s="88">
        <f t="shared" si="0"/>
        <v>0</v>
      </c>
      <c r="O16" s="78">
        <f t="shared" si="1"/>
        <v>0</v>
      </c>
      <c r="P16" s="79"/>
      <c r="Q16" s="99" t="s">
        <v>128</v>
      </c>
      <c r="R16" s="67"/>
      <c r="S16" s="67"/>
      <c r="T16" s="67"/>
      <c r="U16" s="67"/>
      <c r="V16" s="67"/>
      <c r="W16" s="67"/>
      <c r="X16" s="67"/>
    </row>
    <row r="17" spans="1:24" s="80" customFormat="1" ht="12.75" customHeight="1">
      <c r="A17" s="81" t="s">
        <v>54</v>
      </c>
      <c r="B17" s="101" t="s">
        <v>55</v>
      </c>
      <c r="C17" s="102"/>
      <c r="D17" s="102"/>
      <c r="E17" s="103"/>
      <c r="F17" s="82" t="s">
        <v>31</v>
      </c>
      <c r="G17" s="83">
        <v>8228.84</v>
      </c>
      <c r="H17" s="83">
        <v>1.35</v>
      </c>
      <c r="I17" s="84">
        <f t="shared" si="2"/>
        <v>11108.934000000001</v>
      </c>
      <c r="J17" s="85"/>
      <c r="K17" s="85"/>
      <c r="L17" s="86">
        <f>L14-L15</f>
        <v>8228.84</v>
      </c>
      <c r="M17" s="85">
        <f t="shared" si="3"/>
        <v>11108.934000000001</v>
      </c>
      <c r="N17" s="88">
        <f t="shared" si="0"/>
        <v>0</v>
      </c>
      <c r="O17" s="78">
        <f t="shared" si="1"/>
        <v>0</v>
      </c>
      <c r="P17" s="79"/>
      <c r="Q17" s="99"/>
      <c r="R17" s="67" t="s">
        <v>130</v>
      </c>
      <c r="S17" s="67"/>
      <c r="T17" s="67"/>
      <c r="U17" s="67"/>
      <c r="V17" s="67"/>
      <c r="W17" s="67"/>
      <c r="X17" s="67"/>
    </row>
    <row r="18" spans="1:24" s="80" customFormat="1" ht="12.75" customHeight="1">
      <c r="A18" s="91" t="s">
        <v>56</v>
      </c>
      <c r="B18" s="107" t="s">
        <v>57</v>
      </c>
      <c r="C18" s="108"/>
      <c r="D18" s="108"/>
      <c r="E18" s="109"/>
      <c r="F18" s="89"/>
      <c r="G18" s="90"/>
      <c r="H18" s="90"/>
      <c r="I18" s="90">
        <f t="shared" si="2"/>
        <v>0</v>
      </c>
      <c r="J18" s="90"/>
      <c r="K18" s="90"/>
      <c r="L18" s="90"/>
      <c r="M18" s="90">
        <f t="shared" si="3"/>
        <v>0</v>
      </c>
      <c r="N18" s="88">
        <f t="shared" si="0"/>
        <v>0</v>
      </c>
      <c r="O18" s="78">
        <f t="shared" si="1"/>
        <v>0</v>
      </c>
      <c r="P18" s="79"/>
      <c r="Q18" s="99" t="s">
        <v>131</v>
      </c>
      <c r="R18" s="67"/>
      <c r="S18" s="67"/>
      <c r="T18" s="67"/>
      <c r="U18" s="67"/>
      <c r="V18" s="67"/>
      <c r="W18" s="67"/>
      <c r="X18" s="67"/>
    </row>
    <row r="19" spans="1:24" s="80" customFormat="1" ht="12.75" customHeight="1">
      <c r="A19" s="81" t="s">
        <v>58</v>
      </c>
      <c r="B19" s="101" t="s">
        <v>59</v>
      </c>
      <c r="C19" s="102"/>
      <c r="D19" s="102"/>
      <c r="E19" s="103"/>
      <c r="F19" s="82" t="s">
        <v>31</v>
      </c>
      <c r="G19" s="83">
        <v>2058.23</v>
      </c>
      <c r="H19" s="83" t="s">
        <v>60</v>
      </c>
      <c r="I19" s="84">
        <f t="shared" si="2"/>
        <v>138354.2206</v>
      </c>
      <c r="J19" s="85"/>
      <c r="K19" s="85"/>
      <c r="L19" s="86"/>
      <c r="M19" s="85">
        <f t="shared" si="3"/>
        <v>0</v>
      </c>
      <c r="N19" s="88">
        <f t="shared" si="0"/>
        <v>2058.23</v>
      </c>
      <c r="O19" s="78">
        <f t="shared" si="1"/>
        <v>138354.2206</v>
      </c>
      <c r="P19" s="79"/>
      <c r="Q19" s="99" t="s">
        <v>132</v>
      </c>
      <c r="R19" s="67"/>
      <c r="S19" s="67"/>
      <c r="T19" s="67"/>
      <c r="U19" s="67"/>
      <c r="V19" s="67"/>
      <c r="W19" s="67"/>
      <c r="X19" s="67"/>
    </row>
    <row r="20" spans="1:24" s="80" customFormat="1" ht="39.75" customHeight="1">
      <c r="A20" s="81" t="s">
        <v>61</v>
      </c>
      <c r="B20" s="101" t="s">
        <v>62</v>
      </c>
      <c r="C20" s="102"/>
      <c r="D20" s="102"/>
      <c r="E20" s="103"/>
      <c r="F20" s="82" t="s">
        <v>53</v>
      </c>
      <c r="G20" s="83">
        <v>3498.99</v>
      </c>
      <c r="H20" s="83">
        <v>9.85</v>
      </c>
      <c r="I20" s="84">
        <f t="shared" si="2"/>
        <v>34465.051499999994</v>
      </c>
      <c r="J20" s="85"/>
      <c r="K20" s="85"/>
      <c r="L20" s="86"/>
      <c r="M20" s="85">
        <f t="shared" si="3"/>
        <v>0</v>
      </c>
      <c r="N20" s="88">
        <f t="shared" si="0"/>
        <v>3498.99</v>
      </c>
      <c r="O20" s="78">
        <f t="shared" si="1"/>
        <v>34465.051499999994</v>
      </c>
      <c r="P20" s="79"/>
      <c r="Q20" s="99" t="s">
        <v>133</v>
      </c>
      <c r="R20" s="67"/>
      <c r="S20" s="67"/>
      <c r="T20" s="67"/>
      <c r="U20" s="67"/>
      <c r="V20" s="67"/>
      <c r="W20" s="67"/>
      <c r="X20" s="67"/>
    </row>
    <row r="21" spans="1:24" s="80" customFormat="1" ht="26.25" customHeight="1">
      <c r="A21" s="81" t="s">
        <v>63</v>
      </c>
      <c r="B21" s="101" t="s">
        <v>64</v>
      </c>
      <c r="C21" s="102"/>
      <c r="D21" s="102"/>
      <c r="E21" s="103"/>
      <c r="F21" s="82" t="s">
        <v>29</v>
      </c>
      <c r="G21" s="83">
        <v>29204.34</v>
      </c>
      <c r="H21" s="83">
        <v>0.52</v>
      </c>
      <c r="I21" s="84">
        <f t="shared" si="2"/>
        <v>15186.256800000001</v>
      </c>
      <c r="J21" s="85"/>
      <c r="K21" s="85"/>
      <c r="L21" s="86"/>
      <c r="M21" s="85">
        <f t="shared" si="3"/>
        <v>0</v>
      </c>
      <c r="N21" s="88">
        <f>G21-J21-L21</f>
        <v>29204.34</v>
      </c>
      <c r="O21" s="78">
        <f>N21*H21</f>
        <v>15186.256800000001</v>
      </c>
      <c r="P21" s="79"/>
      <c r="Q21" s="99"/>
      <c r="R21" s="67"/>
      <c r="S21" s="67"/>
      <c r="T21" s="67"/>
      <c r="U21" s="67"/>
      <c r="V21" s="67"/>
      <c r="W21" s="67"/>
      <c r="X21" s="67"/>
    </row>
    <row r="22" spans="1:24" s="80" customFormat="1" ht="12.75" customHeight="1">
      <c r="A22" s="91" t="s">
        <v>65</v>
      </c>
      <c r="B22" s="107" t="s">
        <v>66</v>
      </c>
      <c r="C22" s="108"/>
      <c r="D22" s="108"/>
      <c r="E22" s="109"/>
      <c r="F22" s="89"/>
      <c r="G22" s="90"/>
      <c r="H22" s="90"/>
      <c r="I22" s="90">
        <f t="shared" si="2"/>
        <v>0</v>
      </c>
      <c r="J22" s="90"/>
      <c r="K22" s="90"/>
      <c r="L22" s="90"/>
      <c r="M22" s="90">
        <f t="shared" si="3"/>
        <v>0</v>
      </c>
      <c r="N22" s="88">
        <f t="shared" si="0"/>
        <v>0</v>
      </c>
      <c r="O22" s="78">
        <f t="shared" si="1"/>
        <v>0</v>
      </c>
      <c r="P22" s="79"/>
      <c r="Q22" s="99"/>
      <c r="R22" s="67"/>
      <c r="S22" s="67"/>
      <c r="T22" s="67"/>
      <c r="U22" s="67"/>
      <c r="V22" s="67"/>
      <c r="W22" s="67"/>
      <c r="X22" s="67"/>
    </row>
    <row r="23" spans="1:24" s="80" customFormat="1" ht="12.75" customHeight="1">
      <c r="A23" s="81" t="s">
        <v>67</v>
      </c>
      <c r="B23" s="101" t="s">
        <v>68</v>
      </c>
      <c r="C23" s="102"/>
      <c r="D23" s="102"/>
      <c r="E23" s="103"/>
      <c r="F23" s="82" t="s">
        <v>53</v>
      </c>
      <c r="G23" s="83">
        <v>35.05</v>
      </c>
      <c r="H23" s="83">
        <v>657.56</v>
      </c>
      <c r="I23" s="84">
        <f t="shared" si="2"/>
        <v>23047.477999999996</v>
      </c>
      <c r="J23" s="85"/>
      <c r="K23" s="85"/>
      <c r="L23" s="86"/>
      <c r="M23" s="85">
        <f t="shared" si="3"/>
        <v>0</v>
      </c>
      <c r="N23" s="88">
        <f t="shared" si="0"/>
        <v>35.05</v>
      </c>
      <c r="O23" s="78">
        <f t="shared" si="1"/>
        <v>23047.477999999996</v>
      </c>
      <c r="P23" s="79"/>
      <c r="Q23" s="99"/>
      <c r="R23" s="67"/>
      <c r="S23" s="67"/>
      <c r="T23" s="67"/>
      <c r="U23" s="67"/>
      <c r="V23" s="67"/>
      <c r="W23" s="67"/>
      <c r="X23" s="67"/>
    </row>
    <row r="24" spans="1:24" s="80" customFormat="1" ht="39.75" customHeight="1">
      <c r="A24" s="81" t="s">
        <v>69</v>
      </c>
      <c r="B24" s="101" t="s">
        <v>70</v>
      </c>
      <c r="C24" s="102"/>
      <c r="D24" s="102"/>
      <c r="E24" s="103"/>
      <c r="F24" s="82" t="s">
        <v>53</v>
      </c>
      <c r="G24" s="83">
        <v>35.05</v>
      </c>
      <c r="H24" s="83">
        <v>137.76</v>
      </c>
      <c r="I24" s="84">
        <f t="shared" si="2"/>
        <v>4828.487999999999</v>
      </c>
      <c r="J24" s="85"/>
      <c r="K24" s="85"/>
      <c r="L24" s="86"/>
      <c r="M24" s="85">
        <f t="shared" si="3"/>
        <v>0</v>
      </c>
      <c r="N24" s="88">
        <f t="shared" si="0"/>
        <v>35.05</v>
      </c>
      <c r="O24" s="78">
        <f t="shared" si="1"/>
        <v>4828.487999999999</v>
      </c>
      <c r="P24" s="79"/>
      <c r="Q24" s="99"/>
      <c r="R24" s="67"/>
      <c r="S24" s="67"/>
      <c r="T24" s="67"/>
      <c r="U24" s="67"/>
      <c r="V24" s="67"/>
      <c r="W24" s="67"/>
      <c r="X24" s="67"/>
    </row>
    <row r="25" spans="1:24" s="80" customFormat="1" ht="12.75" customHeight="1">
      <c r="A25" s="91">
        <v>6</v>
      </c>
      <c r="B25" s="107" t="s">
        <v>71</v>
      </c>
      <c r="C25" s="108"/>
      <c r="D25" s="108"/>
      <c r="E25" s="109"/>
      <c r="F25" s="89"/>
      <c r="G25" s="90"/>
      <c r="H25" s="90"/>
      <c r="I25" s="90">
        <f t="shared" si="2"/>
        <v>0</v>
      </c>
      <c r="J25" s="90"/>
      <c r="K25" s="90"/>
      <c r="L25" s="90"/>
      <c r="M25" s="90">
        <f t="shared" si="3"/>
        <v>0</v>
      </c>
      <c r="N25" s="88">
        <f t="shared" si="0"/>
        <v>0</v>
      </c>
      <c r="O25" s="78">
        <f t="shared" si="1"/>
        <v>0</v>
      </c>
      <c r="P25" s="79"/>
      <c r="Q25" s="99"/>
      <c r="R25" s="67"/>
      <c r="S25" s="67"/>
      <c r="T25" s="67"/>
      <c r="U25" s="67"/>
      <c r="V25" s="67"/>
      <c r="W25" s="67"/>
      <c r="X25" s="67"/>
    </row>
    <row r="26" spans="1:24" s="80" customFormat="1" ht="26.25" customHeight="1">
      <c r="A26" s="81" t="s">
        <v>72</v>
      </c>
      <c r="B26" s="101" t="s">
        <v>73</v>
      </c>
      <c r="C26" s="102"/>
      <c r="D26" s="102"/>
      <c r="E26" s="103"/>
      <c r="F26" s="82" t="s">
        <v>20</v>
      </c>
      <c r="G26" s="83">
        <v>485</v>
      </c>
      <c r="H26" s="83">
        <v>330.59</v>
      </c>
      <c r="I26" s="84">
        <f t="shared" si="2"/>
        <v>160336.15</v>
      </c>
      <c r="J26" s="85"/>
      <c r="K26" s="85"/>
      <c r="L26" s="86">
        <v>485</v>
      </c>
      <c r="M26" s="85">
        <f t="shared" si="3"/>
        <v>160336.15</v>
      </c>
      <c r="N26" s="88">
        <f t="shared" si="0"/>
        <v>0</v>
      </c>
      <c r="O26" s="78">
        <f t="shared" si="1"/>
        <v>0</v>
      </c>
      <c r="P26" s="79"/>
      <c r="Q26" s="99"/>
      <c r="R26" s="67"/>
      <c r="S26" s="67"/>
      <c r="T26" s="67"/>
      <c r="U26" s="67"/>
      <c r="V26" s="67"/>
      <c r="W26" s="67"/>
      <c r="X26" s="67"/>
    </row>
    <row r="27" spans="1:24" s="80" customFormat="1" ht="12.75" customHeight="1">
      <c r="A27" s="81" t="s">
        <v>74</v>
      </c>
      <c r="B27" s="101" t="s">
        <v>75</v>
      </c>
      <c r="C27" s="102"/>
      <c r="D27" s="102"/>
      <c r="E27" s="103"/>
      <c r="F27" s="82" t="s">
        <v>20</v>
      </c>
      <c r="G27" s="83">
        <v>485</v>
      </c>
      <c r="H27" s="83">
        <v>141.38</v>
      </c>
      <c r="I27" s="84">
        <f t="shared" si="2"/>
        <v>68569.3</v>
      </c>
      <c r="J27" s="85"/>
      <c r="K27" s="85"/>
      <c r="L27" s="86">
        <v>485</v>
      </c>
      <c r="M27" s="85">
        <f t="shared" si="3"/>
        <v>68569.3</v>
      </c>
      <c r="N27" s="88">
        <f t="shared" si="0"/>
        <v>0</v>
      </c>
      <c r="O27" s="78">
        <f t="shared" si="1"/>
        <v>0</v>
      </c>
      <c r="P27" s="79"/>
      <c r="Q27" s="99"/>
      <c r="R27" s="67"/>
      <c r="S27" s="67"/>
      <c r="T27" s="67"/>
      <c r="U27" s="67"/>
      <c r="V27" s="67"/>
      <c r="W27" s="67"/>
      <c r="X27" s="67"/>
    </row>
    <row r="28" spans="1:24" s="80" customFormat="1" ht="26.25" customHeight="1">
      <c r="A28" s="81" t="s">
        <v>76</v>
      </c>
      <c r="B28" s="101" t="s">
        <v>77</v>
      </c>
      <c r="C28" s="102"/>
      <c r="D28" s="102"/>
      <c r="E28" s="103"/>
      <c r="F28" s="82" t="s">
        <v>23</v>
      </c>
      <c r="G28" s="83">
        <v>28</v>
      </c>
      <c r="H28" s="83">
        <v>2643.93</v>
      </c>
      <c r="I28" s="84">
        <f t="shared" si="2"/>
        <v>74030.04</v>
      </c>
      <c r="J28" s="85"/>
      <c r="K28" s="85"/>
      <c r="L28" s="86">
        <v>18</v>
      </c>
      <c r="M28" s="85">
        <f t="shared" si="3"/>
        <v>47590.74</v>
      </c>
      <c r="N28" s="88">
        <f t="shared" si="0"/>
        <v>10</v>
      </c>
      <c r="O28" s="78">
        <f t="shared" si="1"/>
        <v>26439.3</v>
      </c>
      <c r="P28" s="79"/>
      <c r="Q28" s="99"/>
      <c r="R28" s="67"/>
      <c r="S28" s="67"/>
      <c r="T28" s="67"/>
      <c r="U28" s="67"/>
      <c r="V28" s="67"/>
      <c r="W28" s="67"/>
      <c r="X28" s="67"/>
    </row>
    <row r="29" spans="1:24" s="80" customFormat="1" ht="12.75" customHeight="1">
      <c r="A29" s="81" t="s">
        <v>78</v>
      </c>
      <c r="B29" s="101" t="s">
        <v>79</v>
      </c>
      <c r="C29" s="102"/>
      <c r="D29" s="102"/>
      <c r="E29" s="103"/>
      <c r="F29" s="82" t="s">
        <v>23</v>
      </c>
      <c r="G29" s="83">
        <v>3</v>
      </c>
      <c r="H29" s="83">
        <v>771.7</v>
      </c>
      <c r="I29" s="84">
        <f t="shared" si="2"/>
        <v>2315.1000000000004</v>
      </c>
      <c r="J29" s="85"/>
      <c r="K29" s="85"/>
      <c r="L29" s="86"/>
      <c r="M29" s="85">
        <f t="shared" si="3"/>
        <v>0</v>
      </c>
      <c r="N29" s="88">
        <f t="shared" si="0"/>
        <v>3</v>
      </c>
      <c r="O29" s="78">
        <f t="shared" si="1"/>
        <v>2315.1000000000004</v>
      </c>
      <c r="P29" s="79"/>
      <c r="Q29" s="99"/>
      <c r="R29" s="67"/>
      <c r="S29" s="67"/>
      <c r="T29" s="67"/>
      <c r="U29" s="67"/>
      <c r="V29" s="67"/>
      <c r="W29" s="67"/>
      <c r="X29" s="67"/>
    </row>
    <row r="30" spans="1:24" s="80" customFormat="1" ht="12.75" customHeight="1">
      <c r="A30" s="81" t="s">
        <v>80</v>
      </c>
      <c r="B30" s="101" t="s">
        <v>81</v>
      </c>
      <c r="C30" s="102"/>
      <c r="D30" s="102"/>
      <c r="E30" s="103"/>
      <c r="F30" s="82" t="s">
        <v>23</v>
      </c>
      <c r="G30" s="83">
        <v>2</v>
      </c>
      <c r="H30" s="83">
        <v>432.23</v>
      </c>
      <c r="I30" s="84">
        <f aca="true" t="shared" si="4" ref="I30:I73">G30*H30</f>
        <v>864.46</v>
      </c>
      <c r="J30" s="85"/>
      <c r="K30" s="85"/>
      <c r="L30" s="86"/>
      <c r="M30" s="85">
        <f aca="true" t="shared" si="5" ref="M30:M73">L30*H30</f>
        <v>0</v>
      </c>
      <c r="N30" s="88">
        <f aca="true" t="shared" si="6" ref="N30:N73">G30-J30-L30</f>
        <v>2</v>
      </c>
      <c r="O30" s="78">
        <f aca="true" t="shared" si="7" ref="O30:O73">N30*H30</f>
        <v>864.46</v>
      </c>
      <c r="P30" s="79"/>
      <c r="Q30" s="99"/>
      <c r="R30" s="67"/>
      <c r="S30" s="67"/>
      <c r="T30" s="67"/>
      <c r="U30" s="67"/>
      <c r="V30" s="67"/>
      <c r="W30" s="67"/>
      <c r="X30" s="67"/>
    </row>
    <row r="31" spans="1:24" s="80" customFormat="1" ht="12.75" customHeight="1">
      <c r="A31" s="81" t="s">
        <v>82</v>
      </c>
      <c r="B31" s="101" t="s">
        <v>83</v>
      </c>
      <c r="C31" s="102"/>
      <c r="D31" s="102"/>
      <c r="E31" s="103"/>
      <c r="F31" s="82" t="s">
        <v>23</v>
      </c>
      <c r="G31" s="83">
        <v>2</v>
      </c>
      <c r="H31" s="83">
        <v>122.58</v>
      </c>
      <c r="I31" s="84">
        <f t="shared" si="4"/>
        <v>245.16</v>
      </c>
      <c r="J31" s="85"/>
      <c r="K31" s="85"/>
      <c r="L31" s="86"/>
      <c r="M31" s="85">
        <f t="shared" si="5"/>
        <v>0</v>
      </c>
      <c r="N31" s="88">
        <f t="shared" si="6"/>
        <v>2</v>
      </c>
      <c r="O31" s="78">
        <f t="shared" si="7"/>
        <v>245.16</v>
      </c>
      <c r="P31" s="79"/>
      <c r="Q31" s="99"/>
      <c r="R31" s="67"/>
      <c r="S31" s="67"/>
      <c r="T31" s="67"/>
      <c r="U31" s="67"/>
      <c r="V31" s="67"/>
      <c r="W31" s="67"/>
      <c r="X31" s="67"/>
    </row>
    <row r="32" spans="1:24" s="80" customFormat="1" ht="12.75" customHeight="1">
      <c r="A32" s="81" t="s">
        <v>84</v>
      </c>
      <c r="B32" s="101" t="s">
        <v>85</v>
      </c>
      <c r="C32" s="102"/>
      <c r="D32" s="102"/>
      <c r="E32" s="103"/>
      <c r="F32" s="82" t="s">
        <v>23</v>
      </c>
      <c r="G32" s="83">
        <v>2</v>
      </c>
      <c r="H32" s="83">
        <v>202.61</v>
      </c>
      <c r="I32" s="84">
        <f t="shared" si="4"/>
        <v>405.22</v>
      </c>
      <c r="J32" s="85"/>
      <c r="K32" s="85"/>
      <c r="L32" s="86"/>
      <c r="M32" s="85">
        <f t="shared" si="5"/>
        <v>0</v>
      </c>
      <c r="N32" s="88">
        <f t="shared" si="6"/>
        <v>2</v>
      </c>
      <c r="O32" s="78">
        <f t="shared" si="7"/>
        <v>405.22</v>
      </c>
      <c r="P32" s="79"/>
      <c r="Q32" s="99"/>
      <c r="R32" s="67"/>
      <c r="S32" s="67"/>
      <c r="T32" s="67"/>
      <c r="U32" s="67"/>
      <c r="V32" s="67"/>
      <c r="W32" s="67"/>
      <c r="X32" s="67"/>
    </row>
    <row r="33" spans="1:24" s="80" customFormat="1" ht="12.75" customHeight="1">
      <c r="A33" s="81" t="s">
        <v>86</v>
      </c>
      <c r="B33" s="101" t="s">
        <v>87</v>
      </c>
      <c r="C33" s="102"/>
      <c r="D33" s="102"/>
      <c r="E33" s="103"/>
      <c r="F33" s="82" t="s">
        <v>23</v>
      </c>
      <c r="G33" s="83">
        <v>2</v>
      </c>
      <c r="H33" s="83">
        <v>435.7</v>
      </c>
      <c r="I33" s="84">
        <f t="shared" si="4"/>
        <v>871.4</v>
      </c>
      <c r="J33" s="85"/>
      <c r="K33" s="85"/>
      <c r="L33" s="86"/>
      <c r="M33" s="85">
        <f t="shared" si="5"/>
        <v>0</v>
      </c>
      <c r="N33" s="88">
        <f t="shared" si="6"/>
        <v>2</v>
      </c>
      <c r="O33" s="78">
        <f t="shared" si="7"/>
        <v>871.4</v>
      </c>
      <c r="P33" s="79"/>
      <c r="Q33" s="99"/>
      <c r="R33" s="67"/>
      <c r="S33" s="67"/>
      <c r="T33" s="67"/>
      <c r="U33" s="67"/>
      <c r="V33" s="67"/>
      <c r="W33" s="67"/>
      <c r="X33" s="67"/>
    </row>
    <row r="34" spans="1:24" s="80" customFormat="1" ht="26.25" customHeight="1">
      <c r="A34" s="81" t="s">
        <v>88</v>
      </c>
      <c r="B34" s="101" t="s">
        <v>89</v>
      </c>
      <c r="C34" s="102"/>
      <c r="D34" s="102"/>
      <c r="E34" s="103"/>
      <c r="F34" s="82" t="s">
        <v>53</v>
      </c>
      <c r="G34" s="83">
        <v>4.7</v>
      </c>
      <c r="H34" s="83">
        <v>66.03</v>
      </c>
      <c r="I34" s="84">
        <f t="shared" si="4"/>
        <v>310.341</v>
      </c>
      <c r="J34" s="85"/>
      <c r="K34" s="85"/>
      <c r="L34" s="86"/>
      <c r="M34" s="85">
        <f t="shared" si="5"/>
        <v>0</v>
      </c>
      <c r="N34" s="88">
        <f t="shared" si="6"/>
        <v>4.7</v>
      </c>
      <c r="O34" s="78">
        <f t="shared" si="7"/>
        <v>310.341</v>
      </c>
      <c r="P34" s="79"/>
      <c r="Q34" s="99"/>
      <c r="R34" s="67"/>
      <c r="S34" s="67"/>
      <c r="T34" s="67"/>
      <c r="U34" s="67"/>
      <c r="V34" s="67"/>
      <c r="W34" s="67"/>
      <c r="X34" s="67"/>
    </row>
    <row r="35" spans="1:24" s="80" customFormat="1" ht="12.75" customHeight="1">
      <c r="A35" s="91" t="s">
        <v>90</v>
      </c>
      <c r="B35" s="107" t="s">
        <v>91</v>
      </c>
      <c r="C35" s="108"/>
      <c r="D35" s="108"/>
      <c r="E35" s="109"/>
      <c r="F35" s="89"/>
      <c r="G35" s="90"/>
      <c r="H35" s="90"/>
      <c r="I35" s="90">
        <f t="shared" si="4"/>
        <v>0</v>
      </c>
      <c r="J35" s="90"/>
      <c r="K35" s="90"/>
      <c r="L35" s="90"/>
      <c r="M35" s="90">
        <f t="shared" si="5"/>
        <v>0</v>
      </c>
      <c r="N35" s="88">
        <f t="shared" si="6"/>
        <v>0</v>
      </c>
      <c r="O35" s="78">
        <f t="shared" si="7"/>
        <v>0</v>
      </c>
      <c r="P35" s="79"/>
      <c r="Q35" s="99"/>
      <c r="R35" s="67"/>
      <c r="S35" s="67"/>
      <c r="T35" s="67"/>
      <c r="U35" s="67"/>
      <c r="V35" s="67"/>
      <c r="W35" s="67"/>
      <c r="X35" s="67"/>
    </row>
    <row r="36" spans="1:24" s="80" customFormat="1" ht="26.25" customHeight="1" thickBot="1">
      <c r="A36" s="81" t="s">
        <v>92</v>
      </c>
      <c r="B36" s="101" t="s">
        <v>93</v>
      </c>
      <c r="C36" s="102"/>
      <c r="D36" s="102"/>
      <c r="E36" s="103"/>
      <c r="F36" s="82" t="s">
        <v>23</v>
      </c>
      <c r="G36" s="83">
        <v>26</v>
      </c>
      <c r="H36" s="83">
        <v>2158.84</v>
      </c>
      <c r="I36" s="84">
        <f t="shared" si="4"/>
        <v>56129.840000000004</v>
      </c>
      <c r="J36" s="85"/>
      <c r="K36" s="85"/>
      <c r="L36" s="86"/>
      <c r="M36" s="85">
        <f t="shared" si="5"/>
        <v>0</v>
      </c>
      <c r="N36" s="88">
        <f t="shared" si="6"/>
        <v>26</v>
      </c>
      <c r="O36" s="78">
        <f t="shared" si="7"/>
        <v>56129.840000000004</v>
      </c>
      <c r="P36" s="79"/>
      <c r="Q36" s="99"/>
      <c r="R36" s="67"/>
      <c r="S36" s="67"/>
      <c r="T36" s="67"/>
      <c r="U36" s="67"/>
      <c r="V36" s="67"/>
      <c r="W36" s="67"/>
      <c r="X36" s="67"/>
    </row>
    <row r="37" spans="1:14" ht="19.5" customHeight="1" thickBot="1" thickTop="1">
      <c r="A37" s="47"/>
      <c r="B37" s="48"/>
      <c r="C37" s="48"/>
      <c r="D37" s="48"/>
      <c r="E37" s="48"/>
      <c r="F37" s="48"/>
      <c r="G37" s="48"/>
      <c r="H37" s="48"/>
      <c r="I37" s="58"/>
      <c r="J37" s="48" t="s">
        <v>124</v>
      </c>
      <c r="K37" s="50"/>
      <c r="L37" s="48"/>
      <c r="M37" s="77">
        <f>SUM(M9:M36)</f>
        <v>415987.5108</v>
      </c>
      <c r="N37" s="78"/>
    </row>
    <row r="38" spans="1:13" ht="19.5" customHeight="1" thickTop="1">
      <c r="A38" s="29" t="s">
        <v>17</v>
      </c>
      <c r="B38" s="30"/>
      <c r="C38" s="31"/>
      <c r="D38" s="110" t="s">
        <v>136</v>
      </c>
      <c r="E38" s="111"/>
      <c r="F38" s="111"/>
      <c r="G38" s="111"/>
      <c r="H38" s="112"/>
      <c r="I38" s="59" t="s">
        <v>18</v>
      </c>
      <c r="J38" s="30"/>
      <c r="K38" s="30"/>
      <c r="L38" s="30"/>
      <c r="M38" s="32"/>
    </row>
    <row r="39" spans="1:13" ht="19.5" customHeight="1" thickBot="1">
      <c r="A39" s="34" t="s">
        <v>19</v>
      </c>
      <c r="B39" s="35"/>
      <c r="C39" s="33"/>
      <c r="D39" s="27"/>
      <c r="E39" s="27"/>
      <c r="F39" s="27"/>
      <c r="G39" s="27"/>
      <c r="H39" s="27"/>
      <c r="I39" s="60"/>
      <c r="J39" s="27"/>
      <c r="K39" s="27"/>
      <c r="L39" s="27"/>
      <c r="M39" s="28"/>
    </row>
    <row r="40" ht="19.5" customHeight="1" thickBot="1" thickTop="1">
      <c r="E40" s="36" t="s">
        <v>0</v>
      </c>
    </row>
    <row r="41" spans="1:13" ht="15" customHeight="1" thickTop="1">
      <c r="A41" s="8"/>
      <c r="B41" s="37" t="s">
        <v>1</v>
      </c>
      <c r="C41" s="5"/>
      <c r="D41" s="116" t="s">
        <v>34</v>
      </c>
      <c r="E41" s="117"/>
      <c r="F41" s="117"/>
      <c r="G41" s="117"/>
      <c r="H41" s="117"/>
      <c r="I41" s="118"/>
      <c r="J41" s="12" t="s">
        <v>2</v>
      </c>
      <c r="K41" s="3"/>
      <c r="L41" s="3"/>
      <c r="M41" s="11"/>
    </row>
    <row r="42" spans="1:13" ht="17.25" customHeight="1" thickBot="1">
      <c r="A42" s="9"/>
      <c r="B42" s="38" t="s">
        <v>3</v>
      </c>
      <c r="C42" s="6"/>
      <c r="D42" s="119" t="s">
        <v>35</v>
      </c>
      <c r="E42" s="120"/>
      <c r="F42" s="120"/>
      <c r="G42" s="120"/>
      <c r="H42" s="120"/>
      <c r="I42" s="121"/>
      <c r="J42" s="72" t="s">
        <v>27</v>
      </c>
      <c r="K42" s="73"/>
      <c r="L42" s="76">
        <f>L3</f>
        <v>1552708.19010394</v>
      </c>
      <c r="M42" s="46" t="s">
        <v>125</v>
      </c>
    </row>
    <row r="43" spans="1:13" ht="15" customHeight="1" thickTop="1">
      <c r="A43" s="9"/>
      <c r="B43" s="40" t="s">
        <v>4</v>
      </c>
      <c r="C43" s="6"/>
      <c r="D43" s="119" t="s">
        <v>36</v>
      </c>
      <c r="E43" s="122"/>
      <c r="F43" s="122"/>
      <c r="G43" s="122"/>
      <c r="H43" s="122"/>
      <c r="I43" s="121"/>
      <c r="J43" s="44" t="s">
        <v>5</v>
      </c>
      <c r="M43" s="43"/>
    </row>
    <row r="44" spans="1:13" ht="15" customHeight="1" thickBot="1">
      <c r="A44" s="10"/>
      <c r="B44" s="39"/>
      <c r="C44" s="7"/>
      <c r="D44" s="126" t="s">
        <v>28</v>
      </c>
      <c r="E44" s="127"/>
      <c r="F44" s="127"/>
      <c r="G44" s="127"/>
      <c r="H44" s="127"/>
      <c r="I44" s="128"/>
      <c r="J44" s="45" t="s">
        <v>6</v>
      </c>
      <c r="K44" s="4"/>
      <c r="L44" s="41"/>
      <c r="M44" s="98">
        <f>M37</f>
        <v>415987.5108</v>
      </c>
    </row>
    <row r="45" spans="1:17" ht="15" customHeight="1" thickTop="1">
      <c r="A45" s="13"/>
      <c r="B45" s="14"/>
      <c r="C45" s="14"/>
      <c r="D45" s="14"/>
      <c r="E45" s="14"/>
      <c r="F45" s="15"/>
      <c r="G45" s="16"/>
      <c r="H45" s="16"/>
      <c r="I45" s="55"/>
      <c r="J45" s="16" t="s">
        <v>7</v>
      </c>
      <c r="K45" s="16"/>
      <c r="L45" s="16"/>
      <c r="M45" s="17"/>
      <c r="N45" s="87"/>
      <c r="O45" s="52"/>
      <c r="P45" s="2"/>
      <c r="Q45" s="54"/>
    </row>
    <row r="46" spans="1:17" ht="15" customHeight="1">
      <c r="A46" s="63" t="s">
        <v>8</v>
      </c>
      <c r="B46" s="14"/>
      <c r="C46" s="18" t="s">
        <v>9</v>
      </c>
      <c r="D46" s="14"/>
      <c r="E46" s="14"/>
      <c r="F46" s="19" t="s">
        <v>26</v>
      </c>
      <c r="G46" s="64" t="s">
        <v>10</v>
      </c>
      <c r="H46" s="14" t="s">
        <v>11</v>
      </c>
      <c r="I46" s="56" t="s">
        <v>12</v>
      </c>
      <c r="J46" s="66" t="s">
        <v>13</v>
      </c>
      <c r="K46" s="20" t="s">
        <v>12</v>
      </c>
      <c r="L46" s="66" t="s">
        <v>14</v>
      </c>
      <c r="M46" s="21" t="s">
        <v>12</v>
      </c>
      <c r="N46" s="87"/>
      <c r="O46" s="52"/>
      <c r="P46" s="2"/>
      <c r="Q46" s="54"/>
    </row>
    <row r="47" spans="1:17" ht="15" customHeight="1" thickBot="1">
      <c r="A47" s="22"/>
      <c r="B47" s="23"/>
      <c r="C47" s="23"/>
      <c r="D47" s="23"/>
      <c r="E47" s="23"/>
      <c r="F47" s="24"/>
      <c r="G47" s="25"/>
      <c r="H47" s="23" t="s">
        <v>15</v>
      </c>
      <c r="I47" s="57"/>
      <c r="J47" s="65" t="s">
        <v>16</v>
      </c>
      <c r="K47" s="25"/>
      <c r="L47" s="23"/>
      <c r="M47" s="26"/>
      <c r="N47" s="88"/>
      <c r="O47" s="52"/>
      <c r="P47" s="2"/>
      <c r="Q47" s="54"/>
    </row>
    <row r="48" spans="1:24" s="80" customFormat="1" ht="12.75" customHeight="1" thickTop="1">
      <c r="A48" s="91" t="s">
        <v>94</v>
      </c>
      <c r="B48" s="107" t="s">
        <v>95</v>
      </c>
      <c r="C48" s="108"/>
      <c r="D48" s="108"/>
      <c r="E48" s="109"/>
      <c r="F48" s="89"/>
      <c r="G48" s="90"/>
      <c r="H48" s="90"/>
      <c r="I48" s="90">
        <f t="shared" si="4"/>
        <v>0</v>
      </c>
      <c r="J48" s="90"/>
      <c r="K48" s="90"/>
      <c r="L48" s="90"/>
      <c r="M48" s="90">
        <f t="shared" si="5"/>
        <v>0</v>
      </c>
      <c r="N48" s="88">
        <f t="shared" si="6"/>
        <v>0</v>
      </c>
      <c r="O48" s="78">
        <f t="shared" si="7"/>
        <v>0</v>
      </c>
      <c r="P48" s="79"/>
      <c r="Q48" s="99"/>
      <c r="R48" s="67"/>
      <c r="S48" s="67"/>
      <c r="T48" s="67"/>
      <c r="U48" s="67"/>
      <c r="V48" s="67"/>
      <c r="W48" s="67"/>
      <c r="X48" s="67"/>
    </row>
    <row r="49" spans="1:24" s="80" customFormat="1" ht="12.75" customHeight="1">
      <c r="A49" s="92" t="s">
        <v>96</v>
      </c>
      <c r="B49" s="132" t="s">
        <v>97</v>
      </c>
      <c r="C49" s="132"/>
      <c r="D49" s="132"/>
      <c r="E49" s="132"/>
      <c r="F49" s="82"/>
      <c r="G49" s="83"/>
      <c r="H49" s="83"/>
      <c r="I49" s="84">
        <f t="shared" si="4"/>
        <v>0</v>
      </c>
      <c r="J49" s="85"/>
      <c r="K49" s="85"/>
      <c r="L49" s="86"/>
      <c r="M49" s="85">
        <f t="shared" si="5"/>
        <v>0</v>
      </c>
      <c r="N49" s="88">
        <f t="shared" si="6"/>
        <v>0</v>
      </c>
      <c r="O49" s="78">
        <f t="shared" si="7"/>
        <v>0</v>
      </c>
      <c r="P49" s="79"/>
      <c r="Q49" s="99"/>
      <c r="R49" s="67"/>
      <c r="S49" s="67"/>
      <c r="T49" s="67"/>
      <c r="U49" s="67"/>
      <c r="V49" s="67"/>
      <c r="W49" s="67"/>
      <c r="X49" s="67"/>
    </row>
    <row r="50" spans="1:24" s="80" customFormat="1" ht="12.75" customHeight="1">
      <c r="A50" s="81" t="s">
        <v>98</v>
      </c>
      <c r="B50" s="101" t="s">
        <v>99</v>
      </c>
      <c r="C50" s="102"/>
      <c r="D50" s="102"/>
      <c r="E50" s="103"/>
      <c r="F50" s="82" t="s">
        <v>29</v>
      </c>
      <c r="G50" s="83">
        <v>4094.78</v>
      </c>
      <c r="H50" s="83">
        <v>0.88</v>
      </c>
      <c r="I50" s="84">
        <f t="shared" si="4"/>
        <v>3603.4064000000003</v>
      </c>
      <c r="J50" s="85"/>
      <c r="K50" s="85"/>
      <c r="L50" s="86"/>
      <c r="M50" s="85">
        <f t="shared" si="5"/>
        <v>0</v>
      </c>
      <c r="N50" s="88">
        <f t="shared" si="6"/>
        <v>4094.78</v>
      </c>
      <c r="O50" s="78">
        <f t="shared" si="7"/>
        <v>3603.4064000000003</v>
      </c>
      <c r="P50" s="79"/>
      <c r="Q50" s="99"/>
      <c r="R50" s="67"/>
      <c r="S50" s="67"/>
      <c r="T50" s="67"/>
      <c r="U50" s="67"/>
      <c r="V50" s="67"/>
      <c r="W50" s="67"/>
      <c r="X50" s="67"/>
    </row>
    <row r="51" spans="1:24" s="80" customFormat="1" ht="12.75" customHeight="1">
      <c r="A51" s="81" t="s">
        <v>100</v>
      </c>
      <c r="B51" s="101" t="s">
        <v>101</v>
      </c>
      <c r="C51" s="102"/>
      <c r="D51" s="102"/>
      <c r="E51" s="103"/>
      <c r="F51" s="82" t="s">
        <v>29</v>
      </c>
      <c r="G51" s="83">
        <v>4094.78</v>
      </c>
      <c r="H51" s="83">
        <v>9.76</v>
      </c>
      <c r="I51" s="84">
        <f t="shared" si="4"/>
        <v>39965.0528</v>
      </c>
      <c r="J51" s="85"/>
      <c r="K51" s="85"/>
      <c r="L51" s="86"/>
      <c r="M51" s="85">
        <f t="shared" si="5"/>
        <v>0</v>
      </c>
      <c r="N51" s="88">
        <f t="shared" si="6"/>
        <v>4094.78</v>
      </c>
      <c r="O51" s="78">
        <f t="shared" si="7"/>
        <v>39965.0528</v>
      </c>
      <c r="P51" s="79"/>
      <c r="Q51" s="99"/>
      <c r="R51" s="67"/>
      <c r="S51" s="67"/>
      <c r="T51" s="67"/>
      <c r="U51" s="67"/>
      <c r="V51" s="67"/>
      <c r="W51" s="67"/>
      <c r="X51" s="67"/>
    </row>
    <row r="52" spans="1:24" s="80" customFormat="1" ht="26.25" customHeight="1">
      <c r="A52" s="81" t="s">
        <v>102</v>
      </c>
      <c r="B52" s="101" t="s">
        <v>103</v>
      </c>
      <c r="C52" s="102"/>
      <c r="D52" s="102"/>
      <c r="E52" s="103"/>
      <c r="F52" s="82" t="s">
        <v>53</v>
      </c>
      <c r="G52" s="83">
        <v>2.45</v>
      </c>
      <c r="H52" s="83">
        <v>144.09</v>
      </c>
      <c r="I52" s="84">
        <f t="shared" si="4"/>
        <v>353.0205</v>
      </c>
      <c r="J52" s="85"/>
      <c r="K52" s="85"/>
      <c r="L52" s="86"/>
      <c r="M52" s="85">
        <f t="shared" si="5"/>
        <v>0</v>
      </c>
      <c r="N52" s="88">
        <f t="shared" si="6"/>
        <v>2.45</v>
      </c>
      <c r="O52" s="78">
        <f t="shared" si="7"/>
        <v>353.0205</v>
      </c>
      <c r="P52" s="79"/>
      <c r="Q52" s="99"/>
      <c r="R52" s="67"/>
      <c r="S52" s="67"/>
      <c r="T52" s="67"/>
      <c r="U52" s="67"/>
      <c r="V52" s="67"/>
      <c r="W52" s="67"/>
      <c r="X52" s="67"/>
    </row>
    <row r="53" spans="1:24" s="80" customFormat="1" ht="12.75" customHeight="1">
      <c r="A53" s="93"/>
      <c r="B53" s="133"/>
      <c r="C53" s="133"/>
      <c r="D53" s="133"/>
      <c r="E53" s="133"/>
      <c r="F53" s="94"/>
      <c r="G53" s="95"/>
      <c r="H53" s="95"/>
      <c r="I53" s="96">
        <f t="shared" si="4"/>
        <v>0</v>
      </c>
      <c r="J53" s="95"/>
      <c r="K53" s="95"/>
      <c r="L53" s="97"/>
      <c r="M53" s="95">
        <f t="shared" si="5"/>
        <v>0</v>
      </c>
      <c r="N53" s="88">
        <f t="shared" si="6"/>
        <v>0</v>
      </c>
      <c r="O53" s="78">
        <f t="shared" si="7"/>
        <v>0</v>
      </c>
      <c r="P53" s="79"/>
      <c r="Q53" s="99"/>
      <c r="R53" s="67"/>
      <c r="S53" s="67"/>
      <c r="T53" s="67"/>
      <c r="U53" s="67"/>
      <c r="V53" s="67"/>
      <c r="W53" s="67"/>
      <c r="X53" s="67"/>
    </row>
    <row r="54" spans="1:24" s="80" customFormat="1" ht="12.75" customHeight="1">
      <c r="A54" s="91"/>
      <c r="B54" s="107" t="s">
        <v>57</v>
      </c>
      <c r="C54" s="108"/>
      <c r="D54" s="108"/>
      <c r="E54" s="109"/>
      <c r="F54" s="89"/>
      <c r="G54" s="90"/>
      <c r="H54" s="90"/>
      <c r="I54" s="90">
        <f t="shared" si="4"/>
        <v>0</v>
      </c>
      <c r="J54" s="90"/>
      <c r="K54" s="90"/>
      <c r="L54" s="90"/>
      <c r="M54" s="90">
        <f t="shared" si="5"/>
        <v>0</v>
      </c>
      <c r="N54" s="88">
        <f t="shared" si="6"/>
        <v>0</v>
      </c>
      <c r="O54" s="78">
        <f t="shared" si="7"/>
        <v>0</v>
      </c>
      <c r="P54" s="79"/>
      <c r="Q54" s="99"/>
      <c r="R54" s="67"/>
      <c r="S54" s="67"/>
      <c r="T54" s="67"/>
      <c r="U54" s="67"/>
      <c r="V54" s="67"/>
      <c r="W54" s="67"/>
      <c r="X54" s="67"/>
    </row>
    <row r="55" spans="1:24" s="80" customFormat="1" ht="26.25" customHeight="1">
      <c r="A55" s="81"/>
      <c r="B55" s="101" t="s">
        <v>104</v>
      </c>
      <c r="C55" s="102"/>
      <c r="D55" s="102"/>
      <c r="E55" s="103"/>
      <c r="F55" s="82" t="s">
        <v>105</v>
      </c>
      <c r="G55" s="83">
        <v>8761.3</v>
      </c>
      <c r="H55" s="83">
        <v>47.32</v>
      </c>
      <c r="I55" s="84">
        <f t="shared" si="4"/>
        <v>414584.71599999996</v>
      </c>
      <c r="J55" s="85"/>
      <c r="K55" s="85"/>
      <c r="L55" s="86">
        <v>4380.65</v>
      </c>
      <c r="M55" s="85">
        <f t="shared" si="5"/>
        <v>207292.35799999998</v>
      </c>
      <c r="N55" s="88">
        <f t="shared" si="6"/>
        <v>4380.65</v>
      </c>
      <c r="O55" s="78">
        <f t="shared" si="7"/>
        <v>207292.35799999998</v>
      </c>
      <c r="P55" s="79" t="s">
        <v>135</v>
      </c>
      <c r="Q55" s="99"/>
      <c r="R55" s="67"/>
      <c r="S55" s="67"/>
      <c r="T55" s="67"/>
      <c r="U55" s="67"/>
      <c r="V55" s="67"/>
      <c r="W55" s="67"/>
      <c r="X55" s="67"/>
    </row>
    <row r="56" spans="1:24" s="80" customFormat="1" ht="26.25" customHeight="1">
      <c r="A56" s="81"/>
      <c r="B56" s="101" t="s">
        <v>106</v>
      </c>
      <c r="C56" s="102"/>
      <c r="D56" s="102"/>
      <c r="E56" s="103"/>
      <c r="F56" s="82" t="s">
        <v>53</v>
      </c>
      <c r="G56" s="83">
        <v>15945.565999999999</v>
      </c>
      <c r="H56" s="83">
        <v>16.096712999999998</v>
      </c>
      <c r="I56" s="84">
        <f t="shared" si="4"/>
        <v>256671.19952455795</v>
      </c>
      <c r="J56" s="85"/>
      <c r="K56" s="85"/>
      <c r="L56" s="86">
        <v>7972.782999999999</v>
      </c>
      <c r="M56" s="85">
        <f t="shared" si="5"/>
        <v>128335.59976227897</v>
      </c>
      <c r="N56" s="88">
        <f t="shared" si="6"/>
        <v>7972.782999999999</v>
      </c>
      <c r="O56" s="78">
        <f t="shared" si="7"/>
        <v>128335.59976227897</v>
      </c>
      <c r="P56" s="79" t="s">
        <v>135</v>
      </c>
      <c r="Q56" s="99"/>
      <c r="R56" s="67"/>
      <c r="S56" s="67"/>
      <c r="T56" s="67"/>
      <c r="U56" s="67"/>
      <c r="V56" s="67"/>
      <c r="W56" s="67"/>
      <c r="X56" s="67"/>
    </row>
    <row r="57" spans="1:24" s="80" customFormat="1" ht="12.75" customHeight="1">
      <c r="A57" s="91"/>
      <c r="B57" s="107" t="s">
        <v>107</v>
      </c>
      <c r="C57" s="108"/>
      <c r="D57" s="108"/>
      <c r="E57" s="109"/>
      <c r="F57" s="89"/>
      <c r="G57" s="90"/>
      <c r="H57" s="90"/>
      <c r="I57" s="90">
        <f t="shared" si="4"/>
        <v>0</v>
      </c>
      <c r="J57" s="90"/>
      <c r="K57" s="90"/>
      <c r="L57" s="90"/>
      <c r="M57" s="90">
        <f t="shared" si="5"/>
        <v>0</v>
      </c>
      <c r="N57" s="88">
        <f t="shared" si="6"/>
        <v>0</v>
      </c>
      <c r="O57" s="78">
        <f t="shared" si="7"/>
        <v>0</v>
      </c>
      <c r="P57" s="79"/>
      <c r="Q57" s="99"/>
      <c r="R57" s="67"/>
      <c r="S57" s="67"/>
      <c r="T57" s="67"/>
      <c r="U57" s="67"/>
      <c r="V57" s="67"/>
      <c r="W57" s="67"/>
      <c r="X57" s="67"/>
    </row>
    <row r="58" spans="1:24" s="80" customFormat="1" ht="12.75" customHeight="1">
      <c r="A58" s="81"/>
      <c r="B58" s="101" t="s">
        <v>108</v>
      </c>
      <c r="C58" s="102"/>
      <c r="D58" s="102"/>
      <c r="E58" s="103"/>
      <c r="F58" s="82" t="s">
        <v>20</v>
      </c>
      <c r="G58" s="83">
        <v>1080</v>
      </c>
      <c r="H58" s="83">
        <v>14.73</v>
      </c>
      <c r="I58" s="84">
        <f t="shared" si="4"/>
        <v>15908.4</v>
      </c>
      <c r="J58" s="85"/>
      <c r="K58" s="85"/>
      <c r="L58" s="86">
        <v>972</v>
      </c>
      <c r="M58" s="85">
        <f t="shared" si="5"/>
        <v>14317.560000000001</v>
      </c>
      <c r="N58" s="88">
        <f t="shared" si="6"/>
        <v>108</v>
      </c>
      <c r="O58" s="78">
        <f t="shared" si="7"/>
        <v>1590.8400000000001</v>
      </c>
      <c r="P58" s="79" t="s">
        <v>134</v>
      </c>
      <c r="Q58" s="99"/>
      <c r="R58" s="67"/>
      <c r="S58" s="67"/>
      <c r="T58" s="67"/>
      <c r="U58" s="67"/>
      <c r="V58" s="67"/>
      <c r="W58" s="67"/>
      <c r="X58" s="67"/>
    </row>
    <row r="59" spans="1:24" s="80" customFormat="1" ht="12.75" customHeight="1">
      <c r="A59" s="81"/>
      <c r="B59" s="101" t="s">
        <v>109</v>
      </c>
      <c r="C59" s="102"/>
      <c r="D59" s="102"/>
      <c r="E59" s="103"/>
      <c r="F59" s="82" t="s">
        <v>20</v>
      </c>
      <c r="G59" s="83">
        <v>738</v>
      </c>
      <c r="H59" s="83">
        <v>18.3</v>
      </c>
      <c r="I59" s="84">
        <f t="shared" si="4"/>
        <v>13505.4</v>
      </c>
      <c r="J59" s="85"/>
      <c r="K59" s="85"/>
      <c r="L59" s="86">
        <v>664.2</v>
      </c>
      <c r="M59" s="85">
        <f t="shared" si="5"/>
        <v>12154.86</v>
      </c>
      <c r="N59" s="88">
        <f t="shared" si="6"/>
        <v>73.79999999999995</v>
      </c>
      <c r="O59" s="78">
        <f t="shared" si="7"/>
        <v>1350.5399999999993</v>
      </c>
      <c r="P59" s="79" t="s">
        <v>134</v>
      </c>
      <c r="Q59" s="99"/>
      <c r="R59" s="67"/>
      <c r="S59" s="67"/>
      <c r="T59" s="67"/>
      <c r="U59" s="67"/>
      <c r="V59" s="67"/>
      <c r="W59" s="67"/>
      <c r="X59" s="67"/>
    </row>
    <row r="60" spans="1:24" s="80" customFormat="1" ht="12.75" customHeight="1">
      <c r="A60" s="81"/>
      <c r="B60" s="101" t="s">
        <v>110</v>
      </c>
      <c r="C60" s="102"/>
      <c r="D60" s="102"/>
      <c r="E60" s="103"/>
      <c r="F60" s="82" t="s">
        <v>20</v>
      </c>
      <c r="G60" s="83">
        <v>1542</v>
      </c>
      <c r="H60" s="83">
        <v>23.87</v>
      </c>
      <c r="I60" s="84">
        <f t="shared" si="4"/>
        <v>36807.54</v>
      </c>
      <c r="J60" s="85"/>
      <c r="K60" s="85"/>
      <c r="L60" s="86">
        <v>1387.8</v>
      </c>
      <c r="M60" s="85">
        <f t="shared" si="5"/>
        <v>33126.786</v>
      </c>
      <c r="N60" s="88">
        <f t="shared" si="6"/>
        <v>154.20000000000005</v>
      </c>
      <c r="O60" s="78">
        <f t="shared" si="7"/>
        <v>3680.7540000000013</v>
      </c>
      <c r="P60" s="79" t="s">
        <v>134</v>
      </c>
      <c r="Q60" s="99"/>
      <c r="R60" s="67"/>
      <c r="S60" s="67"/>
      <c r="T60" s="67"/>
      <c r="U60" s="67"/>
      <c r="V60" s="67"/>
      <c r="W60" s="67"/>
      <c r="X60" s="67"/>
    </row>
    <row r="61" spans="1:24" s="80" customFormat="1" ht="12.75" customHeight="1">
      <c r="A61" s="81"/>
      <c r="B61" s="101" t="s">
        <v>111</v>
      </c>
      <c r="C61" s="102"/>
      <c r="D61" s="102"/>
      <c r="E61" s="103"/>
      <c r="F61" s="82" t="s">
        <v>31</v>
      </c>
      <c r="G61" s="83">
        <v>1612.8000000000002</v>
      </c>
      <c r="H61" s="83">
        <v>7.07</v>
      </c>
      <c r="I61" s="84">
        <f t="shared" si="4"/>
        <v>11402.496000000001</v>
      </c>
      <c r="J61" s="85"/>
      <c r="K61" s="85"/>
      <c r="L61" s="86">
        <v>1451.5200000000002</v>
      </c>
      <c r="M61" s="85">
        <f t="shared" si="5"/>
        <v>10262.246400000002</v>
      </c>
      <c r="N61" s="88">
        <f t="shared" si="6"/>
        <v>161.27999999999997</v>
      </c>
      <c r="O61" s="78">
        <f t="shared" si="7"/>
        <v>1140.2495999999999</v>
      </c>
      <c r="P61" s="79" t="s">
        <v>134</v>
      </c>
      <c r="Q61" s="99"/>
      <c r="R61" s="67"/>
      <c r="S61" s="67"/>
      <c r="T61" s="67"/>
      <c r="U61" s="67"/>
      <c r="V61" s="67"/>
      <c r="W61" s="67"/>
      <c r="X61" s="67"/>
    </row>
    <row r="62" spans="1:24" s="80" customFormat="1" ht="12.75" customHeight="1">
      <c r="A62" s="81"/>
      <c r="B62" s="101" t="s">
        <v>112</v>
      </c>
      <c r="C62" s="102"/>
      <c r="D62" s="102"/>
      <c r="E62" s="103"/>
      <c r="F62" s="82" t="s">
        <v>31</v>
      </c>
      <c r="G62" s="83">
        <v>268.8</v>
      </c>
      <c r="H62" s="83">
        <v>40.14</v>
      </c>
      <c r="I62" s="84">
        <f t="shared" si="4"/>
        <v>10789.632000000001</v>
      </c>
      <c r="J62" s="85"/>
      <c r="K62" s="85"/>
      <c r="L62" s="86">
        <v>241.92000000000002</v>
      </c>
      <c r="M62" s="85">
        <f t="shared" si="5"/>
        <v>9710.668800000001</v>
      </c>
      <c r="N62" s="88">
        <f t="shared" si="6"/>
        <v>26.879999999999995</v>
      </c>
      <c r="O62" s="78">
        <f t="shared" si="7"/>
        <v>1078.9632</v>
      </c>
      <c r="P62" s="79" t="s">
        <v>134</v>
      </c>
      <c r="Q62" s="99"/>
      <c r="R62" s="67"/>
      <c r="S62" s="67"/>
      <c r="T62" s="67"/>
      <c r="U62" s="67"/>
      <c r="V62" s="67"/>
      <c r="W62" s="67"/>
      <c r="X62" s="67"/>
    </row>
    <row r="63" spans="1:24" s="80" customFormat="1" ht="12.75" customHeight="1">
      <c r="A63" s="91"/>
      <c r="B63" s="107" t="s">
        <v>33</v>
      </c>
      <c r="C63" s="108"/>
      <c r="D63" s="108"/>
      <c r="E63" s="109"/>
      <c r="F63" s="89"/>
      <c r="G63" s="90"/>
      <c r="H63" s="90"/>
      <c r="I63" s="90">
        <f t="shared" si="4"/>
        <v>0</v>
      </c>
      <c r="J63" s="90"/>
      <c r="K63" s="90"/>
      <c r="L63" s="90"/>
      <c r="M63" s="90">
        <f t="shared" si="5"/>
        <v>0</v>
      </c>
      <c r="N63" s="88">
        <f t="shared" si="6"/>
        <v>0</v>
      </c>
      <c r="O63" s="78">
        <f t="shared" si="7"/>
        <v>0</v>
      </c>
      <c r="P63" s="79"/>
      <c r="Q63" s="99"/>
      <c r="R63" s="67"/>
      <c r="S63" s="67"/>
      <c r="T63" s="67"/>
      <c r="U63" s="67"/>
      <c r="V63" s="67"/>
      <c r="W63" s="67"/>
      <c r="X63" s="67"/>
    </row>
    <row r="64" spans="1:24" s="80" customFormat="1" ht="12.75" customHeight="1">
      <c r="A64" s="81"/>
      <c r="B64" s="101" t="s">
        <v>113</v>
      </c>
      <c r="C64" s="102"/>
      <c r="D64" s="102"/>
      <c r="E64" s="103"/>
      <c r="F64" s="82" t="s">
        <v>41</v>
      </c>
      <c r="G64" s="83">
        <v>16</v>
      </c>
      <c r="H64" s="83">
        <v>9315.43</v>
      </c>
      <c r="I64" s="84">
        <f t="shared" si="4"/>
        <v>149046.88</v>
      </c>
      <c r="J64" s="85"/>
      <c r="K64" s="85"/>
      <c r="L64" s="86">
        <v>8</v>
      </c>
      <c r="M64" s="85">
        <f t="shared" si="5"/>
        <v>74523.44</v>
      </c>
      <c r="N64" s="88">
        <f t="shared" si="6"/>
        <v>8</v>
      </c>
      <c r="O64" s="78">
        <f t="shared" si="7"/>
        <v>74523.44</v>
      </c>
      <c r="P64" s="79"/>
      <c r="Q64" s="99"/>
      <c r="R64" s="67"/>
      <c r="S64" s="67"/>
      <c r="T64" s="67"/>
      <c r="U64" s="67"/>
      <c r="V64" s="67"/>
      <c r="W64" s="67"/>
      <c r="X64" s="67"/>
    </row>
    <row r="65" spans="1:24" s="80" customFormat="1" ht="12.75" customHeight="1">
      <c r="A65" s="81"/>
      <c r="B65" s="101" t="s">
        <v>114</v>
      </c>
      <c r="C65" s="102"/>
      <c r="D65" s="102"/>
      <c r="E65" s="103"/>
      <c r="F65" s="82" t="s">
        <v>23</v>
      </c>
      <c r="G65" s="83">
        <v>1</v>
      </c>
      <c r="H65" s="83">
        <v>45885.76718848001</v>
      </c>
      <c r="I65" s="84">
        <f t="shared" si="4"/>
        <v>45885.76718848001</v>
      </c>
      <c r="J65" s="85"/>
      <c r="K65" s="85"/>
      <c r="L65" s="86">
        <v>0.5</v>
      </c>
      <c r="M65" s="85">
        <f t="shared" si="5"/>
        <v>22942.883594240004</v>
      </c>
      <c r="N65" s="88">
        <f t="shared" si="6"/>
        <v>0.5</v>
      </c>
      <c r="O65" s="78">
        <f t="shared" si="7"/>
        <v>22942.883594240004</v>
      </c>
      <c r="P65" s="79"/>
      <c r="Q65" s="99"/>
      <c r="R65" s="67"/>
      <c r="S65" s="67"/>
      <c r="T65" s="67"/>
      <c r="U65" s="67"/>
      <c r="V65" s="67"/>
      <c r="W65" s="67"/>
      <c r="X65" s="67"/>
    </row>
    <row r="66" spans="1:24" s="80" customFormat="1" ht="12.75" customHeight="1">
      <c r="A66" s="81"/>
      <c r="B66" s="101" t="s">
        <v>115</v>
      </c>
      <c r="C66" s="102"/>
      <c r="D66" s="102"/>
      <c r="E66" s="103"/>
      <c r="F66" s="82" t="s">
        <v>41</v>
      </c>
      <c r="G66" s="83">
        <v>15</v>
      </c>
      <c r="H66" s="83">
        <v>6067.7699999999995</v>
      </c>
      <c r="I66" s="84">
        <f t="shared" si="4"/>
        <v>91016.54999999999</v>
      </c>
      <c r="J66" s="85"/>
      <c r="K66" s="85"/>
      <c r="L66" s="86">
        <v>7</v>
      </c>
      <c r="M66" s="85">
        <f t="shared" si="5"/>
        <v>42474.39</v>
      </c>
      <c r="N66" s="88">
        <f t="shared" si="6"/>
        <v>8</v>
      </c>
      <c r="O66" s="78">
        <f t="shared" si="7"/>
        <v>48542.159999999996</v>
      </c>
      <c r="P66" s="79"/>
      <c r="Q66" s="99"/>
      <c r="R66" s="67"/>
      <c r="S66" s="67"/>
      <c r="T66" s="67"/>
      <c r="U66" s="67"/>
      <c r="V66" s="67"/>
      <c r="W66" s="67"/>
      <c r="X66" s="67"/>
    </row>
    <row r="67" spans="1:24" s="80" customFormat="1" ht="12.75" customHeight="1">
      <c r="A67" s="91"/>
      <c r="B67" s="107" t="s">
        <v>116</v>
      </c>
      <c r="C67" s="108"/>
      <c r="D67" s="108"/>
      <c r="E67" s="109"/>
      <c r="F67" s="89"/>
      <c r="G67" s="90"/>
      <c r="H67" s="90"/>
      <c r="I67" s="90">
        <f t="shared" si="4"/>
        <v>0</v>
      </c>
      <c r="J67" s="90"/>
      <c r="K67" s="90"/>
      <c r="L67" s="90"/>
      <c r="M67" s="90">
        <f t="shared" si="5"/>
        <v>0</v>
      </c>
      <c r="N67" s="88">
        <f t="shared" si="6"/>
        <v>0</v>
      </c>
      <c r="O67" s="78">
        <f t="shared" si="7"/>
        <v>0</v>
      </c>
      <c r="P67" s="79"/>
      <c r="Q67" s="99"/>
      <c r="R67" s="67"/>
      <c r="S67" s="67"/>
      <c r="T67" s="67"/>
      <c r="U67" s="67"/>
      <c r="V67" s="67"/>
      <c r="W67" s="67"/>
      <c r="X67" s="67"/>
    </row>
    <row r="68" spans="1:24" s="80" customFormat="1" ht="12.75" customHeight="1">
      <c r="A68" s="81"/>
      <c r="B68" s="101" t="s">
        <v>117</v>
      </c>
      <c r="C68" s="102"/>
      <c r="D68" s="102"/>
      <c r="E68" s="103"/>
      <c r="F68" s="82" t="s">
        <v>105</v>
      </c>
      <c r="G68" s="83">
        <v>20.716</v>
      </c>
      <c r="H68" s="83">
        <v>139.91</v>
      </c>
      <c r="I68" s="84">
        <f t="shared" si="4"/>
        <v>2898.37556</v>
      </c>
      <c r="J68" s="85"/>
      <c r="K68" s="85"/>
      <c r="L68" s="86">
        <v>20.716</v>
      </c>
      <c r="M68" s="85">
        <f t="shared" si="5"/>
        <v>2898.37556</v>
      </c>
      <c r="N68" s="88">
        <f t="shared" si="6"/>
        <v>0</v>
      </c>
      <c r="O68" s="78">
        <f t="shared" si="7"/>
        <v>0</v>
      </c>
      <c r="P68" s="79"/>
      <c r="Q68" s="99"/>
      <c r="R68" s="67"/>
      <c r="S68" s="67"/>
      <c r="T68" s="67"/>
      <c r="U68" s="67"/>
      <c r="V68" s="67"/>
      <c r="W68" s="67"/>
      <c r="X68" s="67"/>
    </row>
    <row r="69" spans="1:24" s="80" customFormat="1" ht="12.75" customHeight="1">
      <c r="A69" s="81"/>
      <c r="B69" s="101" t="s">
        <v>118</v>
      </c>
      <c r="C69" s="102"/>
      <c r="D69" s="102"/>
      <c r="E69" s="103"/>
      <c r="F69" s="82" t="s">
        <v>105</v>
      </c>
      <c r="G69" s="83">
        <v>260.09</v>
      </c>
      <c r="H69" s="83">
        <v>12.2</v>
      </c>
      <c r="I69" s="84">
        <f t="shared" si="4"/>
        <v>3173.0979999999995</v>
      </c>
      <c r="J69" s="85"/>
      <c r="K69" s="85"/>
      <c r="L69" s="86">
        <v>260.09</v>
      </c>
      <c r="M69" s="85">
        <f t="shared" si="5"/>
        <v>3173.0979999999995</v>
      </c>
      <c r="N69" s="88">
        <f t="shared" si="6"/>
        <v>0</v>
      </c>
      <c r="O69" s="78">
        <f t="shared" si="7"/>
        <v>0</v>
      </c>
      <c r="P69" s="79"/>
      <c r="Q69" s="99"/>
      <c r="R69" s="67"/>
      <c r="S69" s="67"/>
      <c r="T69" s="67"/>
      <c r="U69" s="67"/>
      <c r="V69" s="67"/>
      <c r="W69" s="67"/>
      <c r="X69" s="67"/>
    </row>
    <row r="70" spans="1:24" s="80" customFormat="1" ht="39.75" customHeight="1">
      <c r="A70" s="81"/>
      <c r="B70" s="101" t="s">
        <v>119</v>
      </c>
      <c r="C70" s="102"/>
      <c r="D70" s="102"/>
      <c r="E70" s="103"/>
      <c r="F70" s="82" t="s">
        <v>105</v>
      </c>
      <c r="G70" s="83">
        <v>31.074</v>
      </c>
      <c r="H70" s="83">
        <v>33.22</v>
      </c>
      <c r="I70" s="84">
        <f t="shared" si="4"/>
        <v>1032.27828</v>
      </c>
      <c r="J70" s="85"/>
      <c r="K70" s="85"/>
      <c r="L70" s="86">
        <v>31.074</v>
      </c>
      <c r="M70" s="85">
        <f t="shared" si="5"/>
        <v>1032.27828</v>
      </c>
      <c r="N70" s="88">
        <f t="shared" si="6"/>
        <v>0</v>
      </c>
      <c r="O70" s="78">
        <f t="shared" si="7"/>
        <v>0</v>
      </c>
      <c r="P70" s="79"/>
      <c r="Q70" s="99"/>
      <c r="R70" s="67"/>
      <c r="S70" s="67"/>
      <c r="T70" s="67"/>
      <c r="U70" s="67"/>
      <c r="V70" s="67"/>
      <c r="W70" s="67"/>
      <c r="X70" s="67"/>
    </row>
    <row r="71" spans="1:24" s="80" customFormat="1" ht="12.75" customHeight="1">
      <c r="A71" s="91"/>
      <c r="B71" s="107" t="s">
        <v>120</v>
      </c>
      <c r="C71" s="108"/>
      <c r="D71" s="108"/>
      <c r="E71" s="109"/>
      <c r="F71" s="89"/>
      <c r="G71" s="90"/>
      <c r="H71" s="90"/>
      <c r="I71" s="90">
        <f t="shared" si="4"/>
        <v>0</v>
      </c>
      <c r="J71" s="90"/>
      <c r="K71" s="90"/>
      <c r="L71" s="90"/>
      <c r="M71" s="90">
        <f t="shared" si="5"/>
        <v>0</v>
      </c>
      <c r="N71" s="88">
        <f t="shared" si="6"/>
        <v>0</v>
      </c>
      <c r="O71" s="78">
        <f t="shared" si="7"/>
        <v>0</v>
      </c>
      <c r="P71" s="79"/>
      <c r="Q71" s="99"/>
      <c r="R71" s="67"/>
      <c r="S71" s="67"/>
      <c r="T71" s="67"/>
      <c r="U71" s="67"/>
      <c r="V71" s="67"/>
      <c r="W71" s="67"/>
      <c r="X71" s="67"/>
    </row>
    <row r="72" spans="1:24" s="80" customFormat="1" ht="12.75" customHeight="1">
      <c r="A72" s="81"/>
      <c r="B72" s="101" t="s">
        <v>121</v>
      </c>
      <c r="C72" s="102"/>
      <c r="D72" s="102"/>
      <c r="E72" s="103"/>
      <c r="F72" s="82" t="s">
        <v>20</v>
      </c>
      <c r="G72" s="83">
        <v>3000</v>
      </c>
      <c r="H72" s="83">
        <v>14</v>
      </c>
      <c r="I72" s="84">
        <f t="shared" si="4"/>
        <v>42000</v>
      </c>
      <c r="J72" s="85"/>
      <c r="K72" s="85"/>
      <c r="L72" s="86">
        <v>1000</v>
      </c>
      <c r="M72" s="85">
        <f t="shared" si="5"/>
        <v>14000</v>
      </c>
      <c r="N72" s="88">
        <f t="shared" si="6"/>
        <v>2000</v>
      </c>
      <c r="O72" s="78">
        <f t="shared" si="7"/>
        <v>28000</v>
      </c>
      <c r="P72" s="79"/>
      <c r="Q72" s="99"/>
      <c r="R72" s="67"/>
      <c r="S72" s="67"/>
      <c r="T72" s="67"/>
      <c r="U72" s="67"/>
      <c r="V72" s="67"/>
      <c r="W72" s="67"/>
      <c r="X72" s="67"/>
    </row>
    <row r="73" spans="1:24" s="80" customFormat="1" ht="26.25" customHeight="1" thickBot="1">
      <c r="A73" s="81"/>
      <c r="B73" s="101" t="s">
        <v>122</v>
      </c>
      <c r="C73" s="102"/>
      <c r="D73" s="102"/>
      <c r="E73" s="103"/>
      <c r="F73" s="82" t="s">
        <v>53</v>
      </c>
      <c r="G73" s="83">
        <v>2.46</v>
      </c>
      <c r="H73" s="83">
        <v>14.366635000000002</v>
      </c>
      <c r="I73" s="84">
        <f t="shared" si="4"/>
        <v>35.341922100000005</v>
      </c>
      <c r="J73" s="85"/>
      <c r="K73" s="85"/>
      <c r="L73" s="86">
        <v>0.82</v>
      </c>
      <c r="M73" s="85">
        <f t="shared" si="5"/>
        <v>11.780640700000001</v>
      </c>
      <c r="N73" s="88">
        <f t="shared" si="6"/>
        <v>1.6400000000000001</v>
      </c>
      <c r="O73" s="78">
        <f t="shared" si="7"/>
        <v>23.561281400000006</v>
      </c>
      <c r="P73" s="79"/>
      <c r="Q73" s="99"/>
      <c r="R73" s="67"/>
      <c r="S73" s="67"/>
      <c r="T73" s="67"/>
      <c r="U73" s="67"/>
      <c r="V73" s="67"/>
      <c r="W73" s="67"/>
      <c r="X73" s="67"/>
    </row>
    <row r="74" spans="1:16" ht="19.5" customHeight="1" thickBot="1" thickTop="1">
      <c r="A74" s="47"/>
      <c r="B74" s="48"/>
      <c r="C74" s="48"/>
      <c r="D74" s="48"/>
      <c r="E74" s="48"/>
      <c r="F74" s="48"/>
      <c r="G74" s="48"/>
      <c r="H74" s="48"/>
      <c r="I74" s="58"/>
      <c r="J74" s="49" t="s">
        <v>22</v>
      </c>
      <c r="K74" s="50"/>
      <c r="L74" s="48"/>
      <c r="M74" s="77">
        <f>SUM(M44:M73)</f>
        <v>992243.8358372188</v>
      </c>
      <c r="N74" s="78"/>
      <c r="O74" s="74">
        <f>SUM(O9:O73)</f>
        <v>931152.405037919</v>
      </c>
      <c r="P74" s="67" t="s">
        <v>21</v>
      </c>
    </row>
    <row r="75" spans="1:13" ht="19.5" customHeight="1" thickTop="1">
      <c r="A75" s="29" t="s">
        <v>17</v>
      </c>
      <c r="B75" s="30"/>
      <c r="C75" s="31"/>
      <c r="D75" s="110" t="s">
        <v>136</v>
      </c>
      <c r="E75" s="111"/>
      <c r="F75" s="111"/>
      <c r="G75" s="111"/>
      <c r="H75" s="112"/>
      <c r="I75" s="59" t="s">
        <v>18</v>
      </c>
      <c r="J75" s="30"/>
      <c r="K75" s="30"/>
      <c r="L75" s="30"/>
      <c r="M75" s="32"/>
    </row>
    <row r="76" spans="1:15" ht="19.5" customHeight="1" thickBot="1">
      <c r="A76" s="34" t="s">
        <v>19</v>
      </c>
      <c r="B76" s="35"/>
      <c r="C76" s="33"/>
      <c r="D76" s="27"/>
      <c r="E76" s="27"/>
      <c r="F76" s="27"/>
      <c r="G76" s="27"/>
      <c r="H76" s="27"/>
      <c r="I76" s="60"/>
      <c r="J76" s="27"/>
      <c r="K76" s="27"/>
      <c r="L76" s="27"/>
      <c r="M76" s="28"/>
      <c r="O76" s="53">
        <f>K78+M74+O74</f>
        <v>1923396.2408751377</v>
      </c>
    </row>
    <row r="77" spans="5:16" ht="15" customHeight="1" thickTop="1">
      <c r="E77" s="131" t="s">
        <v>37</v>
      </c>
      <c r="F77" s="131"/>
      <c r="G77" s="131"/>
      <c r="H77" s="131"/>
      <c r="I77" s="113">
        <f>SUM(I9:I73)</f>
        <v>1923396.240875138</v>
      </c>
      <c r="J77" s="113"/>
      <c r="O77" s="75">
        <f>O76-I77</f>
        <v>0</v>
      </c>
      <c r="P77" s="67" t="s">
        <v>25</v>
      </c>
    </row>
    <row r="78" spans="6:11" ht="15" customHeight="1">
      <c r="F78" s="129"/>
      <c r="G78" s="130"/>
      <c r="H78" s="114" t="s">
        <v>24</v>
      </c>
      <c r="I78" s="114"/>
      <c r="J78" s="115"/>
      <c r="K78" s="62">
        <f>SUM(K9:K73)</f>
        <v>0</v>
      </c>
    </row>
    <row r="79" ht="15" customHeight="1">
      <c r="I79" s="61"/>
    </row>
    <row r="80" spans="11:13" ht="15" customHeight="1">
      <c r="K80" s="1"/>
      <c r="M80" s="69"/>
    </row>
    <row r="81" ht="15" customHeight="1">
      <c r="M81" s="69"/>
    </row>
    <row r="82" spans="11:13" ht="15" customHeight="1">
      <c r="K82" s="1"/>
      <c r="M82" s="69"/>
    </row>
    <row r="83" ht="15" customHeight="1">
      <c r="M83" s="69"/>
    </row>
    <row r="84" spans="11:13" ht="15" customHeight="1">
      <c r="K84" s="1"/>
      <c r="M84" s="69"/>
    </row>
    <row r="85" ht="15" customHeight="1">
      <c r="M85" s="69"/>
    </row>
    <row r="86" ht="15" customHeight="1">
      <c r="M86" s="69"/>
    </row>
    <row r="87" ht="15" customHeight="1">
      <c r="N87" s="70"/>
    </row>
    <row r="88" ht="15" customHeight="1">
      <c r="M88" s="68"/>
    </row>
    <row r="89" ht="15" customHeight="1">
      <c r="M89" s="68"/>
    </row>
    <row r="90" ht="15" customHeight="1">
      <c r="M90" s="68"/>
    </row>
    <row r="91" ht="15" customHeight="1"/>
    <row r="92" ht="15" customHeight="1">
      <c r="M92" s="68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</sheetData>
  <sheetProtection/>
  <mergeCells count="68">
    <mergeCell ref="B73:E73"/>
    <mergeCell ref="D41:I41"/>
    <mergeCell ref="D42:I42"/>
    <mergeCell ref="D43:I43"/>
    <mergeCell ref="D44:I44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32:E32"/>
    <mergeCell ref="B33:E33"/>
    <mergeCell ref="B34:E34"/>
    <mergeCell ref="B35:E35"/>
    <mergeCell ref="B36:E36"/>
    <mergeCell ref="B48:E48"/>
    <mergeCell ref="D38:H38"/>
    <mergeCell ref="B30:E30"/>
    <mergeCell ref="B31:E31"/>
    <mergeCell ref="B29:E29"/>
    <mergeCell ref="B21:E21"/>
    <mergeCell ref="B23:E23"/>
    <mergeCell ref="B24:E24"/>
    <mergeCell ref="B13:E13"/>
    <mergeCell ref="B27:E27"/>
    <mergeCell ref="B17:E17"/>
    <mergeCell ref="B22:E22"/>
    <mergeCell ref="B26:E26"/>
    <mergeCell ref="B28:E28"/>
    <mergeCell ref="H78:J78"/>
    <mergeCell ref="D2:I2"/>
    <mergeCell ref="D3:I3"/>
    <mergeCell ref="D4:I4"/>
    <mergeCell ref="B9:E9"/>
    <mergeCell ref="B10:E10"/>
    <mergeCell ref="D5:I5"/>
    <mergeCell ref="F78:G78"/>
    <mergeCell ref="E77:H77"/>
    <mergeCell ref="B14:E14"/>
    <mergeCell ref="B11:E11"/>
    <mergeCell ref="B12:E12"/>
    <mergeCell ref="B25:E25"/>
    <mergeCell ref="B15:E15"/>
    <mergeCell ref="D75:H75"/>
    <mergeCell ref="I77:J77"/>
    <mergeCell ref="B16:E16"/>
    <mergeCell ref="B18:E18"/>
    <mergeCell ref="B19:E19"/>
    <mergeCell ref="B20:E20"/>
  </mergeCells>
  <printOptions horizontalCentered="1" verticalCentered="1"/>
  <pageMargins left="0" right="0" top="0" bottom="0" header="0" footer="0"/>
  <pageSetup horizontalDpi="600" verticalDpi="600" orientation="landscape" paperSize="9" scale="82" r:id="rId1"/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2019-02-06T16:40:52Z</cp:lastPrinted>
  <dcterms:created xsi:type="dcterms:W3CDTF">1996-10-29T12:43:50Z</dcterms:created>
  <dcterms:modified xsi:type="dcterms:W3CDTF">2019-02-06T17:02:39Z</dcterms:modified>
  <cp:category/>
  <cp:version/>
  <cp:contentType/>
  <cp:contentStatus/>
</cp:coreProperties>
</file>