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2ª Medição - " sheetId="1" r:id="rId1"/>
    <sheet name="4.1-LIMP." sheetId="2" r:id="rId2"/>
    <sheet name="4.26-SOLO MOLE" sheetId="3" r:id="rId3"/>
    <sheet name="4.27-TRANS." sheetId="4" r:id="rId4"/>
    <sheet name="7.1-CERCA" sheetId="5" r:id="rId5"/>
    <sheet name="Plan1" sheetId="6" r:id="rId6"/>
  </sheets>
  <definedNames>
    <definedName name="_xlnm.Print_Area" localSheetId="0">'2ª Medição - '!$B$2:$P$260</definedName>
    <definedName name="_xlnm.Print_Area" localSheetId="1">'4.1-LIMP.'!$B$2:$P$12</definedName>
    <definedName name="_xlnm.Print_Area" localSheetId="2">'4.26-SOLO MOLE'!$B$2:$N$11</definedName>
    <definedName name="_xlnm.Print_Area" localSheetId="3">'4.27-TRANS.'!$B$2:$P$12</definedName>
    <definedName name="_xlnm.Print_Area" localSheetId="4">'7.1-CERCA'!$B$2:$O$11</definedName>
    <definedName name="_xlnm.Print_Titles" localSheetId="0">'2ª Medição - '!$2:$15</definedName>
  </definedNames>
  <calcPr fullCalcOnLoad="1"/>
</workbook>
</file>

<file path=xl/sharedStrings.xml><?xml version="1.0" encoding="utf-8"?>
<sst xmlns="http://schemas.openxmlformats.org/spreadsheetml/2006/main" count="779" uniqueCount="504">
  <si>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</si>
  <si>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</si>
  <si>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</si>
  <si>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</si>
  <si>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</si>
  <si>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</si>
  <si>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</si>
  <si>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</si>
  <si>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</si>
  <si>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</si>
  <si>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</si>
  <si>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</si>
  <si>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</si>
  <si>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</si>
  <si>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</si>
  <si>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</si>
  <si>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</si>
  <si>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</si>
  <si>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</si>
  <si>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</si>
  <si>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</si>
  <si>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</si>
  <si>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</si>
  <si>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</si>
  <si>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</si>
  <si>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</si>
  <si>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</si>
  <si>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</si>
  <si>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</si>
  <si>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</si>
  <si>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</si>
  <si>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</si>
  <si>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</si>
  <si>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</si>
  <si>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</si>
  <si>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</si>
  <si>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</si>
  <si>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VALOR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</si>
  <si>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</si>
  <si>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</si>
  <si>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</si>
  <si>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</si>
  <si>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</si>
  <si>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</si>
  <si>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</si>
  <si>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</si>
  <si>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</si>
  <si>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</si>
  <si>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</si>
  <si>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</si>
  <si>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</si>
  <si>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</si>
  <si>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</si>
  <si>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</si>
  <si>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</si>
  <si>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</si>
  <si>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</si>
  <si>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</si>
  <si>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</si>
  <si>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</si>
  <si>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</si>
  <si>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</si>
  <si>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</si>
  <si>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</si>
  <si>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</si>
  <si>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</si>
  <si>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</si>
  <si>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</si>
  <si>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</si>
  <si>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</si>
  <si>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</si>
  <si>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</si>
  <si>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</si>
  <si>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</si>
  <si>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</si>
  <si>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</si>
  <si>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</si>
  <si>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</si>
  <si>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</si>
  <si>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</si>
  <si>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</si>
  <si>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</si>
  <si>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</si>
  <si>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</si>
  <si>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</si>
  <si>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</si>
  <si>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</si>
  <si>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</si>
  <si>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</si>
  <si>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</si>
  <si>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</si>
  <si>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</si>
  <si>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</si>
  <si>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</si>
  <si>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</si>
  <si>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</si>
  <si>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</si>
  <si>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</si>
  <si>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</si>
  <si>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</si>
  <si>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</si>
  <si>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</si>
  <si>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</si>
  <si>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</si>
  <si>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</si>
  <si>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</si>
  <si>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</si>
  <si>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r>
      <rPr>
        <sz val="10"/>
        <color indexed="63"/>
        <rFont val="Arial"/>
        <family val="2"/>
      </rPr>
      <t>m²</t>
    </r>
  </si>
  <si>
    <t>Trecho</t>
  </si>
  <si>
    <t>5.4</t>
  </si>
  <si>
    <t>5.8</t>
  </si>
  <si>
    <t>6.6</t>
  </si>
  <si>
    <t>7.9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</si>
  <si>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</si>
  <si>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</si>
  <si>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</si>
  <si>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</si>
  <si>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</si>
  <si>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</si>
  <si>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</si>
  <si>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</si>
  <si>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</si>
  <si>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</si>
  <si>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</si>
  <si>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</si>
  <si>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</si>
  <si>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</si>
  <si>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</si>
  <si>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</si>
  <si>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</si>
  <si>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</si>
  <si>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</si>
  <si>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</si>
  <si>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</si>
  <si>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</si>
  <si>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</si>
  <si>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</si>
  <si>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</si>
  <si>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Mobilização e desmobilização de caminhão tanque (6.000 L) (máximo)</t>
  </si>
  <si>
    <t>Manutenção do Canteiro</t>
  </si>
  <si>
    <t>mês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</si>
  <si>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</si>
  <si>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</si>
  <si>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</si>
  <si>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</si>
  <si>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</si>
  <si>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</si>
  <si>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</si>
  <si>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</si>
  <si>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</si>
  <si>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</si>
  <si>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</si>
  <si>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</si>
  <si>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</si>
  <si>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</si>
  <si>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</si>
  <si>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</si>
  <si>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</si>
  <si>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</si>
  <si>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</si>
  <si>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</si>
  <si>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</si>
  <si>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</si>
  <si>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</si>
  <si>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</si>
  <si>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</si>
  <si>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</si>
  <si>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</si>
  <si>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</si>
  <si>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</si>
  <si>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</si>
  <si>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</si>
  <si>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</si>
  <si>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</si>
  <si>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</si>
  <si>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</si>
  <si>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</si>
  <si>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</si>
  <si>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</si>
  <si>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</si>
  <si>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</si>
  <si>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</si>
  <si>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</si>
  <si>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</si>
  <si>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</si>
  <si>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</si>
  <si>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</si>
  <si>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</si>
  <si>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</si>
  <si>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</si>
  <si>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</si>
  <si>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</si>
  <si>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</si>
  <si>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</si>
  <si>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</si>
  <si>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</si>
  <si>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</si>
  <si>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</si>
  <si>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</si>
  <si>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</si>
  <si>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</si>
  <si>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</si>
  <si>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</si>
  <si>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</si>
  <si>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</si>
  <si>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</si>
  <si>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</si>
  <si>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</si>
  <si>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</si>
  <si>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</si>
  <si>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</si>
  <si>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</si>
  <si>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</si>
  <si>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</si>
  <si>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</si>
  <si>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</si>
  <si>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</si>
  <si>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</si>
  <si>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</si>
  <si>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</si>
  <si>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</si>
  <si>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</si>
  <si>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</si>
  <si>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</si>
  <si>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</si>
  <si>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</si>
  <si>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</si>
  <si>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</si>
  <si>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</si>
  <si>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</si>
  <si>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</si>
  <si>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</si>
  <si>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</si>
  <si>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</si>
  <si>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</si>
  <si>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</si>
  <si>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</si>
  <si>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</si>
  <si>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</si>
  <si>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</si>
  <si>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</si>
  <si>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</si>
  <si>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</si>
  <si>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</si>
  <si>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</si>
  <si>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</si>
  <si>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</si>
  <si>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Reaterro de cavas c/ compactação mecânica (compactador manual) (Implantação)</t>
  </si>
  <si>
    <t>LOCAL COM DMT DE ATÉ 3,0 Km  (Caminhão basculante)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</si>
  <si>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</si>
  <si>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</si>
  <si>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</si>
  <si>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</si>
  <si>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BDTC (grota) diâmetro 1,00 m CA-1 PB exclusive escavação e reaterro, inclusive transporte do tubo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</si>
  <si>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</si>
  <si>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</si>
  <si>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</si>
  <si>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</si>
  <si>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</si>
  <si>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</si>
  <si>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</si>
  <si>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</si>
  <si>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</si>
  <si>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BTTC diâmetro 1,00 m</t>
  </si>
  <si>
    <t>Caixa Coletora para BSTC  Φ 0,80 H-&gt; 2,20m</t>
  </si>
  <si>
    <t>Dissipador de energia aplicado a saída de bueiro/descida d'agua de aterro (DEB-01)</t>
  </si>
  <si>
    <t>Dissipador de energia aplicado a saída de bueiro/descida d'água de aterro  (DEB-05)</t>
  </si>
  <si>
    <t>Dissipador de energia aplicado a saída de bueiro/descida d'água de aterro  (DEB-08)</t>
  </si>
  <si>
    <t>Remoção de bueiros existentes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</si>
  <si>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</si>
  <si>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</si>
  <si>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</si>
  <si>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</si>
  <si>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</si>
  <si>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</si>
  <si>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</si>
  <si>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</si>
  <si>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</si>
  <si>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</si>
  <si>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</si>
  <si>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</si>
  <si>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</si>
  <si>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</si>
  <si>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</si>
  <si>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</si>
  <si>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</si>
  <si>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</si>
  <si>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unid.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</si>
  <si>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</si>
  <si>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</si>
  <si>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</si>
  <si>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</si>
  <si>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</si>
  <si>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Sinalização vertical com chapa revestida em película</t>
  </si>
  <si>
    <t>Circular -  Ø  0,75m</t>
  </si>
  <si>
    <t>Quadrada - 0,60 x 0,60m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</si>
  <si>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</si>
  <si>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</si>
  <si>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</si>
  <si>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</si>
  <si>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</si>
  <si>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Eixo - Rodovia</t>
  </si>
  <si>
    <t>Bordo - Rodovia</t>
  </si>
  <si>
    <t>Inscrições no Pavimento - Interseção</t>
  </si>
  <si>
    <t>Taxa refletiva monodirecional, fornecimento e aplicação</t>
  </si>
  <si>
    <t>ud.</t>
  </si>
  <si>
    <t>Revestimento de Talude</t>
  </si>
  <si>
    <t>Hidrossemeadura simples em taludes</t>
  </si>
  <si>
    <t>Reunião da Comunicação Social inclusive material de consumo</t>
  </si>
  <si>
    <t>Taxa refletiva birrefletorizada, fornecimento e aplicação</t>
  </si>
  <si>
    <t xml:space="preserve">Escavação e carga de material de 1ª categoria com escavadeira (de 101 a 200m) </t>
  </si>
  <si>
    <t xml:space="preserve">Escavação e carga de material de 1ª categoria com escavadeira (acima de 10001m) </t>
  </si>
  <si>
    <t>Transporte de materiais para DMT acima de 15KM (Caminhão Basculhante)</t>
  </si>
  <si>
    <t>4.26</t>
  </si>
  <si>
    <t>4.27</t>
  </si>
  <si>
    <t>4.28</t>
  </si>
  <si>
    <t>4.29</t>
  </si>
  <si>
    <t>4.30</t>
  </si>
  <si>
    <t>4.31</t>
  </si>
  <si>
    <t>4.32</t>
  </si>
  <si>
    <t>Remoção de solos moles , incluindo carregamento mecânico com escavadeira hidraáulica</t>
  </si>
  <si>
    <t>Espalhamento de material de 1ª categoria com motoniveladora</t>
  </si>
  <si>
    <t xml:space="preserve">Bica corrida sem frete - fornecimento e transporte </t>
  </si>
  <si>
    <t>Espalhamento de material de 1ª categoria com trator de esteiras (Bica corrida)</t>
  </si>
  <si>
    <t xml:space="preserve">Pedra de mão s/ frete, fornecimento e transporte </t>
  </si>
  <si>
    <t>Espalhamento de material de 1ª categoria com trator de esteiras (Pedra de mão)</t>
  </si>
  <si>
    <t>4.33</t>
  </si>
  <si>
    <t>4.34</t>
  </si>
  <si>
    <t>4.35</t>
  </si>
  <si>
    <t xml:space="preserve">Compactação de aterros em rocha </t>
  </si>
  <si>
    <t>Corta-rio (escavação mecânica em material de 1ª cat.) H=1,50 a 3,00m</t>
  </si>
  <si>
    <t>Transporte de materiais para DMT acima de 15KM (Caminhão Basculhante) (Material encaminhado ao Bota fora)</t>
  </si>
  <si>
    <t>Sub-base estabilizada granulometricamente, sem mistura,  inclusive escavação e carga</t>
  </si>
  <si>
    <t>Escavação mecânica em material de 1ª cat. H-&gt; 1,50 a 3,00 m (Implantação)</t>
  </si>
  <si>
    <t>Transporte de materiais para DMT acima de 15 KM (Caminhão basculante)</t>
  </si>
  <si>
    <t>Corpo BSTC (grota) diâmetro 1,00 m CA-1 MF inclusive escavação, reaterro e transporte do tubo</t>
  </si>
  <si>
    <t>Corpo BSTC (grota) diâmetro 1,20 m CA-1 MF exclusive escavação e reaterro, inclusive transporte do tubo</t>
  </si>
  <si>
    <t>Corpo BTTC (grota) diâmetro 1,20 m CA-1 MF exclusive escavação e reaterro, inclusive transporte do tubo</t>
  </si>
  <si>
    <t>Corpo BTTC (grota) diâmetro 1,20 m CA-3 MF exclusive escavação e  reaterro, inclusive transporte do tubo</t>
  </si>
  <si>
    <t>Berço de concreto ciclópico para BTTC diâmetro 1,20 m</t>
  </si>
  <si>
    <t>Boca de concreto ciclópico para BTTC diâmetro 1,20 m</t>
  </si>
  <si>
    <t>Caixa Coletora para BSTC Φ 0,80  H-&gt; 1,80m</t>
  </si>
  <si>
    <t>Caixa Coletora para BSTC Φ 0,80  H-&gt; 2,00m</t>
  </si>
  <si>
    <t>Caixa Coletora para BSTC  Φ 0,80 H-&gt; 2,40m</t>
  </si>
  <si>
    <t>Dissipador de energia aplicado a saída de bueiro/descida d'água de aterro  (DEB-06)</t>
  </si>
  <si>
    <t>Dissipador de energia aplicado a saída de bueiro/descida d'água de aterro (DEB-04)</t>
  </si>
  <si>
    <t>Dissipador de energia aplicado a saída de bueiro/descida d'água de aterro  (DEB-11)</t>
  </si>
  <si>
    <t>Dissipador de energia aplicado a saída de bueiro/descida d'água de aterro (DEB-12)</t>
  </si>
  <si>
    <t>Transporte de materiais para DMT acima de 15,0 KM (Caminhão basculante) encaminhamento dos tubos ao BF</t>
  </si>
  <si>
    <t>Entrada para descida d'água EDA-01</t>
  </si>
  <si>
    <t>Sarjeta retangular de concreto - Tipo SRC - 01, inclusive escavação de mat. 1ª cat.</t>
  </si>
  <si>
    <t>Valeta de proteção de corte revestida em concreto VPC-03</t>
  </si>
  <si>
    <t>Valeta de proteção de aterro VPA 02 (revestida em concreto)</t>
  </si>
  <si>
    <t>Pavimentação de Rodovia Municipal (ÁGUA PRETINHA - ÁGUA PRETA) com exteção de 4,70 km</t>
  </si>
  <si>
    <t>Lombada (2 unidades)</t>
  </si>
  <si>
    <t>Concreto estrutural fck -&gt; 30,0 MPa, tudo incluído</t>
  </si>
  <si>
    <t xml:space="preserve">Aço CA - 25, fornecimento, dobragem e colocação nas formas </t>
  </si>
  <si>
    <t>Formas planas de madeira c/02 (dois) reaproveitamentos, inclusive fornecimento e transporte das madeiras</t>
  </si>
  <si>
    <t>Escavação manual em 1ª categoria H-&gt; 0,00 a 1,50m</t>
  </si>
  <si>
    <t>Transporte de materiais para DMT acima de 15KM (Caminhão basculhante) (Material de 1ª cat. Encaminhado para bota fora)</t>
  </si>
  <si>
    <t xml:space="preserve">CAP - 50/70, fornecimento </t>
  </si>
  <si>
    <t>TR - 302 - (Mat. Asf. Q. DNIT)</t>
  </si>
  <si>
    <t>Kg</t>
  </si>
  <si>
    <t>Eixo - Pintura Acesso à Comunidade</t>
  </si>
  <si>
    <t>Bordo - Pintura Acesso à Comunidade</t>
  </si>
  <si>
    <t>Zebrado - Pintura Acesso à Comunidade</t>
  </si>
  <si>
    <t>Bordo - Acesso à Comunidade</t>
  </si>
  <si>
    <t>Eixo - Acesso à Comunidade</t>
  </si>
  <si>
    <t>240 dias</t>
  </si>
  <si>
    <t>2.25.1</t>
  </si>
  <si>
    <t>2.25.2</t>
  </si>
  <si>
    <t>2.25.3</t>
  </si>
  <si>
    <t>2.26.1</t>
  </si>
  <si>
    <t>2.26.2</t>
  </si>
  <si>
    <t>2.26.3</t>
  </si>
  <si>
    <t>2.26.4</t>
  </si>
  <si>
    <t>2.26.5</t>
  </si>
  <si>
    <t>5.15.1</t>
  </si>
  <si>
    <t>5.15.2</t>
  </si>
  <si>
    <t>5.15.3</t>
  </si>
  <si>
    <t>5.15.4</t>
  </si>
  <si>
    <t>5.15.5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</si>
  <si>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</si>
  <si>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</si>
  <si>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</si>
  <si>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</si>
  <si>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</si>
  <si>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</si>
  <si>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</si>
  <si>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</si>
  <si>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7.7.1</t>
  </si>
  <si>
    <t>7.7.2</t>
  </si>
  <si>
    <t>7.7.3</t>
  </si>
  <si>
    <t>7.7.4</t>
  </si>
  <si>
    <t>7.7.5</t>
  </si>
  <si>
    <t>7.7.6</t>
  </si>
  <si>
    <t>7.7.7</t>
  </si>
  <si>
    <t>7..8.1</t>
  </si>
  <si>
    <t>7..8.2</t>
  </si>
  <si>
    <t>7..8.3</t>
  </si>
  <si>
    <t>7..8.4</t>
  </si>
  <si>
    <t>7..8.5</t>
  </si>
  <si>
    <t>7..8.6</t>
  </si>
  <si>
    <t>7.9.1</t>
  </si>
  <si>
    <t>7.10.1</t>
  </si>
  <si>
    <t>7.10.2</t>
  </si>
  <si>
    <t>7.10.3</t>
  </si>
  <si>
    <t>7.10.4</t>
  </si>
  <si>
    <t>8.1.2</t>
  </si>
  <si>
    <t>8.1.1</t>
  </si>
  <si>
    <t>9.1</t>
  </si>
  <si>
    <t>Demolição de Estrutura Existente</t>
  </si>
  <si>
    <t>Demolição mecânica de concreto</t>
  </si>
  <si>
    <t>Transporte de materiais para DMT acima de 15KM (caminhão Basculhante)</t>
  </si>
  <si>
    <t>Serviços Preliminares</t>
  </si>
  <si>
    <t>Escavação e carga de material de 1ª categoria com escavadeira (para implantação do bloco)</t>
  </si>
  <si>
    <t>Infraestrutura</t>
  </si>
  <si>
    <t>Concreto de regularização tudo incluido (Blocos)</t>
  </si>
  <si>
    <t>Concreto estrutural fck-&gt;30,0 Mpa, tudo incluido (Blocos)</t>
  </si>
  <si>
    <t>Formas planas de madeira s/ reaproveitamento (fundações), inclusive fornecimento e transporte das madeiras (Blocos)</t>
  </si>
  <si>
    <t>Aço  - CA - 50, fornecimento, dobragem e colocação nas formas, aço CA-50 (preço médio das bitolas) (Blocos)</t>
  </si>
  <si>
    <t>Arrasamento estaca concreto D-&gt;0,80m com martelete pneumático</t>
  </si>
  <si>
    <t xml:space="preserve">Estaca raiz perfurada em rocha, diâmetro 410mm com injeção de argamassa, incl. Fornecimento de todos os materiais </t>
  </si>
  <si>
    <t>Mesoestrutura</t>
  </si>
  <si>
    <t>Concreto de regularização tudo incluido (Laje de transmissão)</t>
  </si>
  <si>
    <t>Formas planas de madeira com 04 (quatro)  reaproveitamentos, inclusive transporte das madeiras (Pilar + Viga Travessa + Back Wall + Laje de Transmissão + Alas + Sapatas do muro + Muro)</t>
  </si>
  <si>
    <t>Aço  - CA - 50, fornecimento, dobragem e colocação nas formas, aço CA-50 (preço médio das bitolas) (Pilar + Viga Travessa + Back Wall + Laje de Transmissão + Alas + Sapatas do muro + Muro)</t>
  </si>
  <si>
    <t>Superestrutura</t>
  </si>
  <si>
    <t>Concreto estrutural fck=30,0 Mpa, tudo incluido (Pilar + Viga Travessa + Back Wall + Laje de Transmissão + Alas + Sapatas do muro + Muro)</t>
  </si>
  <si>
    <t>Concreto estrutural fck-&gt;30,0 Mpa, tudo incluido (Tabuleiro + Transversinas + Guarda Rodas)</t>
  </si>
  <si>
    <t>Formas planas de madeira com 04 (quatro)  reaproveitamentos, inclusive transporte das madeiras (Tabuleiro + Transversinas + Guarda Rodas)</t>
  </si>
  <si>
    <t>Aço  - CA - 50, fornecimento, dobragem e colocação nas formas, aço CA-50 (preço médio das bitolas) (Tabuleiro + Transversinas + Guarda Rodas)</t>
  </si>
  <si>
    <t>Dreno de PVC D=100mm</t>
  </si>
  <si>
    <t>Aparelho de apoio de neoprene fretado, fornecimento e assentamento, inclusive grauteamento e transporte de neoprene</t>
  </si>
  <si>
    <t>Escoramento e cimbramento (Pontes e Pontilhões)</t>
  </si>
  <si>
    <t>9.2</t>
  </si>
  <si>
    <t>9.1.1</t>
  </si>
  <si>
    <t>9.1.2</t>
  </si>
  <si>
    <t>9.2.1</t>
  </si>
  <si>
    <t>9.2.2</t>
  </si>
  <si>
    <t>9.3</t>
  </si>
  <si>
    <t>9.3.1</t>
  </si>
  <si>
    <t>9.3.2</t>
  </si>
  <si>
    <t>9.3.3</t>
  </si>
  <si>
    <t>9.3.4</t>
  </si>
  <si>
    <t>9.3.5</t>
  </si>
  <si>
    <t>9.3.6</t>
  </si>
  <si>
    <t>9.4</t>
  </si>
  <si>
    <t>9.4.1</t>
  </si>
  <si>
    <t>9.4.2</t>
  </si>
  <si>
    <t>9.4.3</t>
  </si>
  <si>
    <t>9.4.4</t>
  </si>
  <si>
    <t>9.5</t>
  </si>
  <si>
    <t>9.5.1</t>
  </si>
  <si>
    <t>9.5.2</t>
  </si>
  <si>
    <t>9.5.3</t>
  </si>
  <si>
    <t>9.5.4</t>
  </si>
  <si>
    <t>9.5.5</t>
  </si>
  <si>
    <t>9.5.6</t>
  </si>
  <si>
    <t>268/2016</t>
  </si>
  <si>
    <r>
      <t>Sinalização horizontal TMD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600,  vida útil 2 a 3 anos, taxa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0,80 L/m²</t>
    </r>
  </si>
  <si>
    <t>Ecopavi Engenharia Ltda</t>
  </si>
  <si>
    <t xml:space="preserve">SERVIÇOS AUXILIARES </t>
  </si>
  <si>
    <t xml:space="preserve">INSTALAÇÃO DE CANTEIRO, MOBILIZAÇÃO E DESMOBILIZAÇÃO </t>
  </si>
  <si>
    <t xml:space="preserve">ADMINISTRAÇÃO </t>
  </si>
  <si>
    <t>Estrada Água Pretinha - Água Preta - Divisa Atílio Vivacqua - Trecho 2.5</t>
  </si>
  <si>
    <t>TERRAPLENAGEM</t>
  </si>
  <si>
    <t>PAVIMENTAÇÃO</t>
  </si>
  <si>
    <t>OBRAS DE ARTE CORRENTES E DRENAGEM</t>
  </si>
  <si>
    <t>SINALIZAÇÃO E OBRAS COMPLEMENTARES</t>
  </si>
  <si>
    <t>RECUPERAÇÃO AMBIENTAL</t>
  </si>
  <si>
    <t>OBRA DE ARTE ESPECIAL</t>
  </si>
  <si>
    <t>SERVIÇO:</t>
  </si>
  <si>
    <t>LOCALIZAÇÃO</t>
  </si>
  <si>
    <t>LADO</t>
  </si>
  <si>
    <t>COMP.</t>
  </si>
  <si>
    <t>OBSERVAÇÃO</t>
  </si>
  <si>
    <t>inteira</t>
  </si>
  <si>
    <t>frac.</t>
  </si>
  <si>
    <t>(m)</t>
  </si>
  <si>
    <t>LE/LD</t>
  </si>
  <si>
    <t>TOTAL GERAL</t>
  </si>
  <si>
    <t>LE</t>
  </si>
  <si>
    <t>LD</t>
  </si>
  <si>
    <t>LARGURA</t>
  </si>
  <si>
    <t>ÁREA</t>
  </si>
  <si>
    <t>(m²)</t>
  </si>
  <si>
    <t>ESPESSURA</t>
  </si>
  <si>
    <t>VOLUME</t>
  </si>
  <si>
    <t>(m³)</t>
  </si>
  <si>
    <t>(T/m³)</t>
  </si>
  <si>
    <t>PESO ESP.</t>
  </si>
  <si>
    <t>ton</t>
  </si>
  <si>
    <t>(ton)</t>
  </si>
  <si>
    <t>2a. MEDIÇÃO</t>
  </si>
  <si>
    <t>Valor da 2ª Medição:</t>
  </si>
  <si>
    <t>Execução de cerca LD</t>
  </si>
  <si>
    <t>Execução de cerca LE</t>
  </si>
  <si>
    <t xml:space="preserve"> </t>
  </si>
  <si>
    <t>BOTA FORA</t>
  </si>
  <si>
    <t>SOLO MOLE</t>
  </si>
  <si>
    <t>BTTC diâmetro 1,20</t>
  </si>
  <si>
    <t>Remoção de solos moles , incluindo carregamento mecânico com escavadeira hidráulica</t>
  </si>
  <si>
    <r>
      <rPr>
        <sz val="9"/>
        <rFont val="Arial"/>
        <family val="2"/>
      </rPr>
      <t>Periodo:</t>
    </r>
    <r>
      <rPr>
        <b/>
        <sz val="9"/>
        <rFont val="Arial"/>
        <family val="2"/>
      </rPr>
      <t xml:space="preserve"> 16/09/2016 a 15/10/2016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</si>
</sst>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6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sz val="10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sz val="10"/>
      <color rgb="FF363435"/>
      <name val="Arial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6" fillId="0" borderId="12" xfId="0" applyNumberFormat="1" applyFont="1" applyFill="1" applyBorder="1" applyAlignment="1">
      <alignment horizontal="centerContinuous"/>
    </xf>
    <xf numFmtId="10" fontId="6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55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6" fillId="34" borderId="12" xfId="0" applyNumberFormat="1" applyFont="1" applyFill="1" applyBorder="1" applyAlignment="1">
      <alignment horizontal="centerContinuous"/>
    </xf>
    <xf numFmtId="10" fontId="6" fillId="34" borderId="12" xfId="0" applyNumberFormat="1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 quotePrefix="1">
      <alignment horizontal="centerContinuous" vertical="center"/>
    </xf>
    <xf numFmtId="0" fontId="7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33" borderId="14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10" fontId="6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0" fontId="62" fillId="36" borderId="12" xfId="0" applyFont="1" applyFill="1" applyBorder="1" applyAlignment="1">
      <alignment vertical="center" wrapText="1"/>
    </xf>
    <xf numFmtId="0" fontId="62" fillId="36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top" wrapText="1"/>
    </xf>
    <xf numFmtId="0" fontId="63" fillId="36" borderId="12" xfId="0" applyFont="1" applyFill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37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9" fontId="4" fillId="37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9" fontId="0" fillId="37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9" fontId="0" fillId="37" borderId="18" xfId="0" applyNumberFormat="1" applyFont="1" applyFill="1" applyBorder="1" applyAlignment="1">
      <alignment horizontal="center" vertical="center"/>
    </xf>
    <xf numFmtId="49" fontId="4" fillId="37" borderId="18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4" fillId="0" borderId="12" xfId="55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4" fillId="14" borderId="12" xfId="50" applyFont="1" applyFill="1" applyBorder="1" applyAlignment="1">
      <alignment vertical="center"/>
      <protection/>
    </xf>
    <xf numFmtId="0" fontId="0" fillId="0" borderId="0" xfId="50">
      <alignment/>
      <protection/>
    </xf>
    <xf numFmtId="0" fontId="4" fillId="14" borderId="12" xfId="50" applyFont="1" applyFill="1" applyBorder="1" applyAlignment="1">
      <alignment horizontal="center" vertical="center"/>
      <protection/>
    </xf>
    <xf numFmtId="0" fontId="0" fillId="0" borderId="19" xfId="50" applyBorder="1" applyAlignment="1">
      <alignment horizontal="center" vertical="center"/>
      <protection/>
    </xf>
    <xf numFmtId="0" fontId="0" fillId="0" borderId="20" xfId="50" applyBorder="1" applyAlignment="1">
      <alignment vertical="center"/>
      <protection/>
    </xf>
    <xf numFmtId="0" fontId="0" fillId="0" borderId="21" xfId="50" applyBorder="1" applyAlignment="1">
      <alignment vertical="center"/>
      <protection/>
    </xf>
    <xf numFmtId="0" fontId="0" fillId="0" borderId="22" xfId="50" applyBorder="1" applyAlignment="1">
      <alignment vertical="center"/>
      <protection/>
    </xf>
    <xf numFmtId="0" fontId="0" fillId="0" borderId="23" xfId="50" applyBorder="1" applyAlignment="1">
      <alignment horizontal="center" vertical="center"/>
      <protection/>
    </xf>
    <xf numFmtId="201" fontId="0" fillId="0" borderId="24" xfId="50" applyNumberFormat="1" applyBorder="1" applyAlignment="1">
      <alignment horizontal="center" vertical="center"/>
      <protection/>
    </xf>
    <xf numFmtId="0" fontId="0" fillId="0" borderId="25" xfId="50" applyBorder="1" applyAlignment="1">
      <alignment horizontal="center" vertical="center"/>
      <protection/>
    </xf>
    <xf numFmtId="2" fontId="0" fillId="0" borderId="25" xfId="50" applyNumberFormat="1" applyBorder="1" applyAlignment="1">
      <alignment horizontal="center" vertical="center"/>
      <protection/>
    </xf>
    <xf numFmtId="0" fontId="0" fillId="0" borderId="26" xfId="50" applyFont="1" applyBorder="1" applyAlignment="1">
      <alignment horizontal="center" vertical="center"/>
      <protection/>
    </xf>
    <xf numFmtId="4" fontId="19" fillId="0" borderId="25" xfId="65" applyNumberFormat="1" applyFont="1" applyFill="1" applyBorder="1" applyAlignment="1">
      <alignment horizontal="center" vertical="center"/>
    </xf>
    <xf numFmtId="2" fontId="0" fillId="0" borderId="24" xfId="50" applyNumberFormat="1" applyBorder="1" applyAlignment="1">
      <alignment horizontal="center" vertical="center"/>
      <protection/>
    </xf>
    <xf numFmtId="0" fontId="4" fillId="14" borderId="25" xfId="50" applyFont="1" applyFill="1" applyBorder="1" applyAlignment="1">
      <alignment horizontal="center" vertical="center"/>
      <protection/>
    </xf>
    <xf numFmtId="4" fontId="4" fillId="14" borderId="25" xfId="50" applyNumberFormat="1" applyFont="1" applyFill="1" applyBorder="1" applyAlignment="1">
      <alignment horizontal="center" vertical="center"/>
      <protection/>
    </xf>
    <xf numFmtId="0" fontId="0" fillId="14" borderId="18" xfId="50" applyFont="1" applyFill="1" applyBorder="1" applyAlignment="1">
      <alignment vertical="center"/>
      <protection/>
    </xf>
    <xf numFmtId="0" fontId="0" fillId="14" borderId="27" xfId="50" applyFill="1" applyBorder="1" applyAlignment="1">
      <alignment vertical="center"/>
      <protection/>
    </xf>
    <xf numFmtId="4" fontId="0" fillId="14" borderId="27" xfId="50" applyNumberFormat="1" applyFill="1" applyBorder="1" applyAlignment="1">
      <alignment vertical="center"/>
      <protection/>
    </xf>
    <xf numFmtId="0" fontId="0" fillId="14" borderId="27" xfId="50" applyFill="1" applyBorder="1" applyAlignment="1">
      <alignment vertical="center"/>
      <protection/>
    </xf>
    <xf numFmtId="0" fontId="4" fillId="14" borderId="12" xfId="50" applyFont="1" applyFill="1" applyBorder="1" applyAlignment="1">
      <alignment horizontal="center" vertical="center"/>
      <protection/>
    </xf>
    <xf numFmtId="0" fontId="0" fillId="14" borderId="27" xfId="50" applyFill="1" applyBorder="1" applyAlignment="1">
      <alignment vertical="center"/>
      <protection/>
    </xf>
    <xf numFmtId="0" fontId="0" fillId="14" borderId="27" xfId="50" applyFill="1" applyBorder="1" applyAlignment="1">
      <alignment vertical="center"/>
      <protection/>
    </xf>
    <xf numFmtId="0" fontId="4" fillId="14" borderId="12" xfId="50" applyFont="1" applyFill="1" applyBorder="1" applyAlignment="1">
      <alignment horizontal="center" vertical="center"/>
      <protection/>
    </xf>
    <xf numFmtId="4" fontId="0" fillId="0" borderId="12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20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67" fillId="0" borderId="24" xfId="50" applyFont="1" applyBorder="1" applyAlignment="1">
      <alignment horizontal="center" vertical="center"/>
      <protection/>
    </xf>
    <xf numFmtId="0" fontId="67" fillId="0" borderId="14" xfId="50" applyFont="1" applyBorder="1" applyAlignment="1">
      <alignment horizontal="center" vertical="center"/>
      <protection/>
    </xf>
    <xf numFmtId="0" fontId="67" fillId="0" borderId="31" xfId="50" applyFont="1" applyBorder="1" applyAlignment="1">
      <alignment horizontal="center" vertical="center"/>
      <protection/>
    </xf>
    <xf numFmtId="0" fontId="0" fillId="14" borderId="27" xfId="50" applyFill="1" applyBorder="1" applyAlignment="1">
      <alignment vertical="center"/>
      <protection/>
    </xf>
    <xf numFmtId="0" fontId="0" fillId="14" borderId="15" xfId="50" applyFill="1" applyBorder="1" applyAlignment="1">
      <alignment vertical="center"/>
      <protection/>
    </xf>
    <xf numFmtId="0" fontId="0" fillId="35" borderId="18" xfId="50" applyFont="1" applyFill="1" applyBorder="1" applyAlignment="1">
      <alignment horizontal="center" vertical="center"/>
      <protection/>
    </xf>
    <xf numFmtId="0" fontId="0" fillId="35" borderId="27" xfId="50" applyFont="1" applyFill="1" applyBorder="1" applyAlignment="1">
      <alignment horizontal="center" vertical="center"/>
      <protection/>
    </xf>
    <xf numFmtId="0" fontId="0" fillId="35" borderId="15" xfId="50" applyFont="1" applyFill="1" applyBorder="1" applyAlignment="1">
      <alignment horizontal="center" vertical="center"/>
      <protection/>
    </xf>
    <xf numFmtId="0" fontId="0" fillId="0" borderId="24" xfId="50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0" fontId="13" fillId="14" borderId="18" xfId="50" applyFont="1" applyFill="1" applyBorder="1" applyAlignment="1">
      <alignment horizontal="left" vertical="center"/>
      <protection/>
    </xf>
    <xf numFmtId="0" fontId="13" fillId="14" borderId="27" xfId="50" applyFont="1" applyFill="1" applyBorder="1" applyAlignment="1">
      <alignment horizontal="left" vertical="center"/>
      <protection/>
    </xf>
    <xf numFmtId="0" fontId="13" fillId="14" borderId="15" xfId="50" applyFont="1" applyFill="1" applyBorder="1" applyAlignment="1">
      <alignment horizontal="left" vertical="center"/>
      <protection/>
    </xf>
    <xf numFmtId="0" fontId="4" fillId="14" borderId="12" xfId="50" applyFont="1" applyFill="1" applyBorder="1" applyAlignment="1">
      <alignment horizontal="center" vertical="center"/>
      <protection/>
    </xf>
    <xf numFmtId="0" fontId="4" fillId="14" borderId="32" xfId="50" applyFont="1" applyFill="1" applyBorder="1" applyAlignment="1">
      <alignment horizontal="center" vertical="center"/>
      <protection/>
    </xf>
    <xf numFmtId="0" fontId="4" fillId="14" borderId="33" xfId="50" applyFont="1" applyFill="1" applyBorder="1" applyAlignment="1">
      <alignment horizontal="center" vertical="center"/>
      <protection/>
    </xf>
    <xf numFmtId="0" fontId="4" fillId="14" borderId="34" xfId="50" applyFont="1" applyFill="1" applyBorder="1" applyAlignment="1">
      <alignment horizontal="center" vertical="center"/>
      <protection/>
    </xf>
    <xf numFmtId="0" fontId="4" fillId="14" borderId="35" xfId="50" applyFont="1" applyFill="1" applyBorder="1" applyAlignment="1">
      <alignment horizontal="center" vertical="center"/>
      <protection/>
    </xf>
    <xf numFmtId="0" fontId="4" fillId="14" borderId="36" xfId="50" applyFont="1" applyFill="1" applyBorder="1" applyAlignment="1">
      <alignment horizontal="center" vertical="center"/>
      <protection/>
    </xf>
    <xf numFmtId="0" fontId="4" fillId="14" borderId="37" xfId="50" applyFont="1" applyFill="1" applyBorder="1" applyAlignment="1">
      <alignment horizontal="center" vertical="center"/>
      <protection/>
    </xf>
    <xf numFmtId="0" fontId="4" fillId="14" borderId="18" xfId="50" applyFont="1" applyFill="1" applyBorder="1" applyAlignment="1">
      <alignment horizontal="center" vertical="center"/>
      <protection/>
    </xf>
    <xf numFmtId="0" fontId="4" fillId="14" borderId="27" xfId="50" applyFont="1" applyFill="1" applyBorder="1" applyAlignment="1">
      <alignment horizontal="center" vertical="center"/>
      <protection/>
    </xf>
    <xf numFmtId="0" fontId="4" fillId="14" borderId="15" xfId="50" applyFont="1" applyFill="1" applyBorder="1" applyAlignment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257</xdr:row>
      <xdr:rowOff>38100</xdr:rowOff>
    </xdr:from>
    <xdr:to>
      <xdr:col>2</xdr:col>
      <xdr:colOff>1981200</xdr:colOff>
      <xdr:row>259</xdr:row>
      <xdr:rowOff>85725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1343025" y="57816750"/>
          <a:ext cx="14763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2</xdr:col>
      <xdr:colOff>2905125</xdr:colOff>
      <xdr:row>257</xdr:row>
      <xdr:rowOff>66675</xdr:rowOff>
    </xdr:from>
    <xdr:to>
      <xdr:col>2</xdr:col>
      <xdr:colOff>4076700</xdr:colOff>
      <xdr:row>259</xdr:row>
      <xdr:rowOff>47625</xdr:rowOff>
    </xdr:to>
    <xdr:sp>
      <xdr:nvSpPr>
        <xdr:cNvPr id="2" name="Texto 25"/>
        <xdr:cNvSpPr txBox="1">
          <a:spLocks noChangeArrowheads="1"/>
        </xdr:cNvSpPr>
      </xdr:nvSpPr>
      <xdr:spPr>
        <a:xfrm>
          <a:off x="3743325" y="57845325"/>
          <a:ext cx="11715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Diogo Wagner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11</xdr:col>
      <xdr:colOff>514350</xdr:colOff>
      <xdr:row>6</xdr:row>
      <xdr:rowOff>9525</xdr:rowOff>
    </xdr:from>
    <xdr:to>
      <xdr:col>15</xdr:col>
      <xdr:colOff>323850</xdr:colOff>
      <xdr:row>8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11563350" y="1276350"/>
          <a:ext cx="2724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Nº2</a:t>
          </a:r>
        </a:p>
      </xdr:txBody>
    </xdr:sp>
    <xdr:clientData/>
  </xdr:twoCellAnchor>
  <xdr:twoCellAnchor>
    <xdr:from>
      <xdr:col>7</xdr:col>
      <xdr:colOff>66675</xdr:colOff>
      <xdr:row>8</xdr:row>
      <xdr:rowOff>85725</xdr:rowOff>
    </xdr:from>
    <xdr:to>
      <xdr:col>10</xdr:col>
      <xdr:colOff>257175</xdr:colOff>
      <xdr:row>12</xdr:row>
      <xdr:rowOff>76200</xdr:rowOff>
    </xdr:to>
    <xdr:sp>
      <xdr:nvSpPr>
        <xdr:cNvPr id="4" name="PORDB1"/>
        <xdr:cNvSpPr>
          <a:spLocks/>
        </xdr:cNvSpPr>
      </xdr:nvSpPr>
      <xdr:spPr>
        <a:xfrm>
          <a:off x="8305800" y="1638300"/>
          <a:ext cx="23241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85725</xdr:rowOff>
    </xdr:from>
    <xdr:to>
      <xdr:col>13</xdr:col>
      <xdr:colOff>57150</xdr:colOff>
      <xdr:row>12</xdr:row>
      <xdr:rowOff>76200</xdr:rowOff>
    </xdr:to>
    <xdr:sp>
      <xdr:nvSpPr>
        <xdr:cNvPr id="5" name="PORDB1"/>
        <xdr:cNvSpPr>
          <a:spLocks/>
        </xdr:cNvSpPr>
      </xdr:nvSpPr>
      <xdr:spPr>
        <a:xfrm>
          <a:off x="10668000" y="1638300"/>
          <a:ext cx="19431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85725</xdr:rowOff>
    </xdr:from>
    <xdr:to>
      <xdr:col>16</xdr:col>
      <xdr:colOff>0</xdr:colOff>
      <xdr:row>12</xdr:row>
      <xdr:rowOff>76200</xdr:rowOff>
    </xdr:to>
    <xdr:sp>
      <xdr:nvSpPr>
        <xdr:cNvPr id="6" name="PORDB1"/>
        <xdr:cNvSpPr>
          <a:spLocks/>
        </xdr:cNvSpPr>
      </xdr:nvSpPr>
      <xdr:spPr>
        <a:xfrm>
          <a:off x="12649200" y="1638300"/>
          <a:ext cx="19335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76200</xdr:rowOff>
    </xdr:from>
    <xdr:to>
      <xdr:col>9</xdr:col>
      <xdr:colOff>266700</xdr:colOff>
      <xdr:row>259</xdr:row>
      <xdr:rowOff>95250</xdr:rowOff>
    </xdr:to>
    <xdr:sp>
      <xdr:nvSpPr>
        <xdr:cNvPr id="7" name="PORDB1"/>
        <xdr:cNvSpPr>
          <a:spLocks/>
        </xdr:cNvSpPr>
      </xdr:nvSpPr>
      <xdr:spPr>
        <a:xfrm>
          <a:off x="5229225" y="56873775"/>
          <a:ext cx="4629150" cy="1381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252</xdr:row>
      <xdr:rowOff>38100</xdr:rowOff>
    </xdr:from>
    <xdr:to>
      <xdr:col>6</xdr:col>
      <xdr:colOff>476250</xdr:colOff>
      <xdr:row>253</xdr:row>
      <xdr:rowOff>123825</xdr:rowOff>
    </xdr:to>
    <xdr:sp>
      <xdr:nvSpPr>
        <xdr:cNvPr id="8" name="PORD1"/>
        <xdr:cNvSpPr txBox="1">
          <a:spLocks noChangeArrowheads="1"/>
        </xdr:cNvSpPr>
      </xdr:nvSpPr>
      <xdr:spPr>
        <a:xfrm>
          <a:off x="5610225" y="56835675"/>
          <a:ext cx="2171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9</xdr:col>
      <xdr:colOff>742950</xdr:colOff>
      <xdr:row>252</xdr:row>
      <xdr:rowOff>76200</xdr:rowOff>
    </xdr:from>
    <xdr:to>
      <xdr:col>15</xdr:col>
      <xdr:colOff>504825</xdr:colOff>
      <xdr:row>254</xdr:row>
      <xdr:rowOff>28575</xdr:rowOff>
    </xdr:to>
    <xdr:sp>
      <xdr:nvSpPr>
        <xdr:cNvPr id="9" name="PORDB1"/>
        <xdr:cNvSpPr>
          <a:spLocks/>
        </xdr:cNvSpPr>
      </xdr:nvSpPr>
      <xdr:spPr>
        <a:xfrm>
          <a:off x="10334625" y="56873775"/>
          <a:ext cx="413385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252</xdr:row>
      <xdr:rowOff>57150</xdr:rowOff>
    </xdr:from>
    <xdr:to>
      <xdr:col>2</xdr:col>
      <xdr:colOff>4391025</xdr:colOff>
      <xdr:row>254</xdr:row>
      <xdr:rowOff>19050</xdr:rowOff>
    </xdr:to>
    <xdr:sp>
      <xdr:nvSpPr>
        <xdr:cNvPr id="10" name="PORDB1"/>
        <xdr:cNvSpPr>
          <a:spLocks/>
        </xdr:cNvSpPr>
      </xdr:nvSpPr>
      <xdr:spPr>
        <a:xfrm>
          <a:off x="847725" y="56854725"/>
          <a:ext cx="4381500" cy="371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251</xdr:row>
      <xdr:rowOff>85725</xdr:rowOff>
    </xdr:from>
    <xdr:to>
      <xdr:col>2</xdr:col>
      <xdr:colOff>1724025</xdr:colOff>
      <xdr:row>252</xdr:row>
      <xdr:rowOff>171450</xdr:rowOff>
    </xdr:to>
    <xdr:sp>
      <xdr:nvSpPr>
        <xdr:cNvPr id="11" name="PORD1"/>
        <xdr:cNvSpPr txBox="1">
          <a:spLocks noChangeArrowheads="1"/>
        </xdr:cNvSpPr>
      </xdr:nvSpPr>
      <xdr:spPr>
        <a:xfrm>
          <a:off x="1104900" y="56721375"/>
          <a:ext cx="145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704850</xdr:colOff>
      <xdr:row>254</xdr:row>
      <xdr:rowOff>104775</xdr:rowOff>
    </xdr:from>
    <xdr:to>
      <xdr:col>2</xdr:col>
      <xdr:colOff>4391025</xdr:colOff>
      <xdr:row>259</xdr:row>
      <xdr:rowOff>66675</xdr:rowOff>
    </xdr:to>
    <xdr:sp>
      <xdr:nvSpPr>
        <xdr:cNvPr id="12" name="PORDB1"/>
        <xdr:cNvSpPr>
          <a:spLocks/>
        </xdr:cNvSpPr>
      </xdr:nvSpPr>
      <xdr:spPr>
        <a:xfrm>
          <a:off x="828675" y="57311925"/>
          <a:ext cx="4400550" cy="914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251</xdr:row>
      <xdr:rowOff>38100</xdr:rowOff>
    </xdr:from>
    <xdr:to>
      <xdr:col>11</xdr:col>
      <xdr:colOff>19050</xdr:colOff>
      <xdr:row>251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819775" y="56673750"/>
          <a:ext cx="5248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7</xdr:col>
      <xdr:colOff>9525</xdr:colOff>
      <xdr:row>12</xdr:row>
      <xdr:rowOff>76200</xdr:rowOff>
    </xdr:to>
    <xdr:sp>
      <xdr:nvSpPr>
        <xdr:cNvPr id="14" name="PORDB1"/>
        <xdr:cNvSpPr>
          <a:spLocks/>
        </xdr:cNvSpPr>
      </xdr:nvSpPr>
      <xdr:spPr>
        <a:xfrm>
          <a:off x="123825" y="1638300"/>
          <a:ext cx="812482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254</xdr:row>
      <xdr:rowOff>133350</xdr:rowOff>
    </xdr:from>
    <xdr:to>
      <xdr:col>15</xdr:col>
      <xdr:colOff>504825</xdr:colOff>
      <xdr:row>259</xdr:row>
      <xdr:rowOff>76200</xdr:rowOff>
    </xdr:to>
    <xdr:sp>
      <xdr:nvSpPr>
        <xdr:cNvPr id="15" name="PORDB1"/>
        <xdr:cNvSpPr>
          <a:spLocks/>
        </xdr:cNvSpPr>
      </xdr:nvSpPr>
      <xdr:spPr>
        <a:xfrm>
          <a:off x="10296525" y="57340500"/>
          <a:ext cx="4171950" cy="895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254</xdr:row>
      <xdr:rowOff>76200</xdr:rowOff>
    </xdr:from>
    <xdr:to>
      <xdr:col>13</xdr:col>
      <xdr:colOff>352425</xdr:colOff>
      <xdr:row>255</xdr:row>
      <xdr:rowOff>171450</xdr:rowOff>
    </xdr:to>
    <xdr:sp>
      <xdr:nvSpPr>
        <xdr:cNvPr id="16" name="PORD1"/>
        <xdr:cNvSpPr txBox="1">
          <a:spLocks noChangeArrowheads="1"/>
        </xdr:cNvSpPr>
      </xdr:nvSpPr>
      <xdr:spPr>
        <a:xfrm>
          <a:off x="10496550" y="57283350"/>
          <a:ext cx="2409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1</xdr:col>
      <xdr:colOff>85725</xdr:colOff>
      <xdr:row>251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152400" y="5636895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492"/>
  <sheetViews>
    <sheetView showGridLines="0" showZeros="0" tabSelected="1" view="pageBreakPreview" zoomScale="90" zoomScaleNormal="115" zoomScaleSheetLayoutView="90" zoomScalePageLayoutView="0" workbookViewId="0" topLeftCell="A1">
      <selection activeCell="A7" sqref="A2:IV7"/>
    </sheetView>
  </sheetViews>
  <sheetFormatPr defaultColWidth="9.8515625" defaultRowHeight="12.75"/>
  <cols>
    <col min="1" max="1" width="1.8515625" style="14" customWidth="1"/>
    <col min="2" max="2" width="10.7109375" style="45" customWidth="1"/>
    <col min="3" max="3" width="65.8515625" style="42" customWidth="1"/>
    <col min="4" max="4" width="7.57421875" style="22" customWidth="1"/>
    <col min="5" max="5" width="12.00390625" style="6" customWidth="1"/>
    <col min="6" max="6" width="11.57421875" style="6" customWidth="1"/>
    <col min="7" max="7" width="14.00390625" style="6" customWidth="1"/>
    <col min="8" max="8" width="9.140625" style="6" customWidth="1"/>
    <col min="9" max="9" width="11.140625" style="6" customWidth="1"/>
    <col min="10" max="10" width="11.7109375" style="23" customWidth="1"/>
    <col min="11" max="11" width="10.140625" style="6" customWidth="1"/>
    <col min="12" max="12" width="11.28125" style="6" customWidth="1"/>
    <col min="13" max="13" width="11.28125" style="23" customWidth="1"/>
    <col min="14" max="14" width="10.28125" style="6" customWidth="1"/>
    <col min="15" max="15" width="10.8515625" style="6" customWidth="1"/>
    <col min="16" max="16" width="9.28125" style="23" customWidth="1"/>
    <col min="17" max="17" width="0.71875" style="14" customWidth="1"/>
    <col min="18" max="16384" width="9.8515625" style="14" customWidth="1"/>
  </cols>
  <sheetData>
    <row r="1" ht="9.75" customHeight="1"/>
    <row r="2" spans="2:10" s="2" customFormat="1" ht="12.75">
      <c r="B2" s="36"/>
      <c r="C2" s="36"/>
      <c r="D2" s="1"/>
      <c r="E2" s="1"/>
      <c r="F2" s="1"/>
      <c r="G2" s="1"/>
      <c r="H2" s="1"/>
      <c r="I2" s="1"/>
      <c r="J2" s="1"/>
    </row>
    <row r="3" spans="2:10" s="2" customFormat="1" ht="12.75">
      <c r="B3" s="36"/>
      <c r="C3" s="36"/>
      <c r="D3" s="1"/>
      <c r="E3" s="1"/>
      <c r="F3" s="1"/>
      <c r="G3" s="1"/>
      <c r="I3" s="3" t="s">
        <v>0</v>
      </c>
      <c r="J3" s="1"/>
    </row>
    <row r="4" spans="2:10" s="2" customFormat="1" ht="23.25">
      <c r="B4" s="36"/>
      <c r="C4" s="37"/>
      <c r="D4" s="1"/>
      <c r="E4" s="26" t="s">
        <v>26</v>
      </c>
      <c r="F4" s="1"/>
      <c r="G4" s="1"/>
      <c r="H4" s="4"/>
      <c r="I4" s="4"/>
      <c r="J4" s="1"/>
    </row>
    <row r="5" spans="2:10" s="2" customFormat="1" ht="23.25">
      <c r="B5" s="36"/>
      <c r="C5" s="36"/>
      <c r="D5" s="26"/>
      <c r="E5" s="66" t="s">
        <v>27</v>
      </c>
      <c r="F5" s="1"/>
      <c r="G5" s="1"/>
      <c r="H5" s="4"/>
      <c r="I5" s="4"/>
      <c r="J5" s="1"/>
    </row>
    <row r="6" spans="2:16" s="2" customFormat="1" ht="18">
      <c r="B6" s="36"/>
      <c r="C6" s="36"/>
      <c r="D6" s="27"/>
      <c r="E6" s="65" t="s">
        <v>28</v>
      </c>
      <c r="F6" s="5"/>
      <c r="G6" s="5"/>
      <c r="H6" s="6"/>
      <c r="I6" s="6"/>
      <c r="J6" s="1"/>
      <c r="O6" s="7"/>
      <c r="P6" s="8"/>
    </row>
    <row r="7" spans="2:10" s="2" customFormat="1" ht="18.75" thickBot="1">
      <c r="B7" s="36"/>
      <c r="C7" s="36"/>
      <c r="D7" s="27"/>
      <c r="E7" s="27"/>
      <c r="F7" s="1"/>
      <c r="G7" s="1"/>
      <c r="H7" s="4"/>
      <c r="I7" s="4"/>
      <c r="J7" s="1"/>
    </row>
    <row r="8" spans="2:16" s="2" customFormat="1" ht="3.75" customHeight="1" thickTop="1">
      <c r="B8" s="38"/>
      <c r="C8" s="3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0" s="2" customFormat="1" ht="12.75">
      <c r="B9" s="36"/>
      <c r="C9" s="36"/>
      <c r="D9" s="1"/>
      <c r="E9" s="1"/>
      <c r="F9" s="1"/>
      <c r="G9" s="1"/>
      <c r="H9" s="4"/>
      <c r="I9" s="4"/>
      <c r="J9" s="1"/>
    </row>
    <row r="10" spans="2:16" s="2" customFormat="1" ht="12.75">
      <c r="B10" s="36" t="s">
        <v>1</v>
      </c>
      <c r="C10" s="149" t="s">
        <v>353</v>
      </c>
      <c r="D10" s="149"/>
      <c r="E10" s="149"/>
      <c r="F10" s="149"/>
      <c r="G10" s="79"/>
      <c r="H10" s="80"/>
      <c r="I10" s="112" t="s">
        <v>2</v>
      </c>
      <c r="J10" s="58" t="s">
        <v>459</v>
      </c>
      <c r="K10" s="6"/>
      <c r="L10" s="113" t="s">
        <v>3</v>
      </c>
      <c r="M10" s="60">
        <v>42598</v>
      </c>
      <c r="N10" s="59"/>
      <c r="O10" s="59"/>
      <c r="P10" s="61"/>
    </row>
    <row r="11" spans="2:16" s="2" customFormat="1" ht="12.75">
      <c r="B11" s="36" t="s">
        <v>108</v>
      </c>
      <c r="C11" s="149" t="s">
        <v>465</v>
      </c>
      <c r="D11" s="149"/>
      <c r="E11" s="149"/>
      <c r="F11" s="149"/>
      <c r="G11" s="80"/>
      <c r="H11" s="80"/>
      <c r="I11" s="112" t="s">
        <v>4</v>
      </c>
      <c r="J11" s="62">
        <v>42577</v>
      </c>
      <c r="K11" s="12"/>
      <c r="L11" s="114"/>
      <c r="M11" s="63"/>
      <c r="N11" s="147" t="s">
        <v>503</v>
      </c>
      <c r="O11" s="147"/>
      <c r="P11" s="147"/>
    </row>
    <row r="12" spans="2:16" s="2" customFormat="1" ht="12.75">
      <c r="B12" s="36" t="s">
        <v>5</v>
      </c>
      <c r="C12" s="10" t="s">
        <v>461</v>
      </c>
      <c r="D12" s="10"/>
      <c r="E12" s="11"/>
      <c r="F12" s="11"/>
      <c r="G12" s="80"/>
      <c r="H12" s="80"/>
      <c r="I12" s="112" t="s">
        <v>6</v>
      </c>
      <c r="J12" s="64" t="s">
        <v>368</v>
      </c>
      <c r="K12" s="6"/>
      <c r="L12" s="112" t="s">
        <v>7</v>
      </c>
      <c r="M12" s="60">
        <v>42675</v>
      </c>
      <c r="N12" s="57"/>
      <c r="O12" s="61"/>
      <c r="P12" s="61"/>
    </row>
    <row r="13" spans="2:16" s="2" customFormat="1" ht="15" customHeight="1">
      <c r="B13" s="36"/>
      <c r="C13" s="36"/>
      <c r="D13" s="1"/>
      <c r="E13" s="1"/>
      <c r="F13" s="1"/>
      <c r="G13" s="1"/>
      <c r="H13" s="4"/>
      <c r="I13" s="4"/>
      <c r="J13" s="1"/>
      <c r="O13" s="13"/>
      <c r="P13" s="13"/>
    </row>
    <row r="14" spans="2:16" ht="12">
      <c r="B14" s="150" t="s">
        <v>8</v>
      </c>
      <c r="C14" s="150" t="s">
        <v>9</v>
      </c>
      <c r="D14" s="150" t="s">
        <v>10</v>
      </c>
      <c r="E14" s="151" t="s">
        <v>11</v>
      </c>
      <c r="F14" s="151" t="s">
        <v>12</v>
      </c>
      <c r="G14" s="152" t="s">
        <v>15</v>
      </c>
      <c r="H14" s="28" t="s">
        <v>13</v>
      </c>
      <c r="I14" s="28"/>
      <c r="J14" s="29"/>
      <c r="K14" s="34" t="s">
        <v>494</v>
      </c>
      <c r="L14" s="34"/>
      <c r="M14" s="35"/>
      <c r="N14" s="28" t="s">
        <v>14</v>
      </c>
      <c r="O14" s="28"/>
      <c r="P14" s="29"/>
    </row>
    <row r="15" spans="2:18" ht="12">
      <c r="B15" s="150"/>
      <c r="C15" s="150"/>
      <c r="D15" s="150"/>
      <c r="E15" s="151"/>
      <c r="F15" s="151"/>
      <c r="G15" s="153"/>
      <c r="H15" s="67" t="s">
        <v>11</v>
      </c>
      <c r="I15" s="67" t="s">
        <v>15</v>
      </c>
      <c r="J15" s="68" t="s">
        <v>16</v>
      </c>
      <c r="K15" s="69" t="s">
        <v>11</v>
      </c>
      <c r="L15" s="69" t="s">
        <v>37</v>
      </c>
      <c r="M15" s="70" t="s">
        <v>16</v>
      </c>
      <c r="N15" s="67" t="s">
        <v>11</v>
      </c>
      <c r="O15" s="67" t="s">
        <v>37</v>
      </c>
      <c r="P15" s="68" t="s">
        <v>16</v>
      </c>
      <c r="R15" s="97"/>
    </row>
    <row r="16" spans="2:16" ht="12.75">
      <c r="B16" s="71">
        <v>1</v>
      </c>
      <c r="C16" s="100" t="s">
        <v>464</v>
      </c>
      <c r="D16" s="71"/>
      <c r="E16" s="72"/>
      <c r="F16" s="72"/>
      <c r="G16" s="72"/>
      <c r="H16" s="73"/>
      <c r="I16" s="50">
        <f>H16*F16</f>
        <v>0</v>
      </c>
      <c r="J16" s="74"/>
      <c r="K16" s="75"/>
      <c r="L16" s="75">
        <f>K16*F16</f>
        <v>0</v>
      </c>
      <c r="M16" s="76"/>
      <c r="N16" s="73"/>
      <c r="O16" s="73"/>
      <c r="P16" s="74"/>
    </row>
    <row r="17" spans="2:16" ht="12.75" customHeight="1">
      <c r="B17" s="101" t="s">
        <v>21</v>
      </c>
      <c r="C17" s="102" t="s">
        <v>40</v>
      </c>
      <c r="D17" s="30" t="s">
        <v>140</v>
      </c>
      <c r="E17" s="32">
        <v>8</v>
      </c>
      <c r="F17" s="32">
        <v>57797.68</v>
      </c>
      <c r="G17" s="32">
        <f>E17*F17</f>
        <v>462381.44</v>
      </c>
      <c r="H17" s="145">
        <v>1</v>
      </c>
      <c r="I17" s="145">
        <f>H17*F17</f>
        <v>57797.68</v>
      </c>
      <c r="J17" s="146">
        <f>I17/G17</f>
        <v>0.125</v>
      </c>
      <c r="K17" s="46">
        <v>1</v>
      </c>
      <c r="L17" s="46">
        <f>K17*F17</f>
        <v>57797.68</v>
      </c>
      <c r="M17" s="49">
        <f>IF(K17&gt;0,L17/(E17*F17),K17)</f>
        <v>0.125</v>
      </c>
      <c r="N17" s="47">
        <f>K17+H17</f>
        <v>2</v>
      </c>
      <c r="O17" s="47">
        <f>L17+I17</f>
        <v>115595.36</v>
      </c>
      <c r="P17" s="48">
        <f>IF(N17&gt;0,O17/(E17*F17),N17)</f>
        <v>0.25</v>
      </c>
    </row>
    <row r="18" spans="2:18" s="15" customFormat="1" ht="12.75">
      <c r="B18" s="103"/>
      <c r="C18" s="104"/>
      <c r="D18" s="33"/>
      <c r="E18" s="32"/>
      <c r="F18" s="111"/>
      <c r="G18" s="111"/>
      <c r="H18" s="47"/>
      <c r="I18" s="145">
        <f aca="true" t="shared" si="0" ref="I18:I81">H18*F18</f>
        <v>0</v>
      </c>
      <c r="J18" s="146"/>
      <c r="K18" s="46"/>
      <c r="L18" s="46"/>
      <c r="M18" s="49">
        <f aca="true" t="shared" si="1" ref="M18:M81">IF(K18&gt;0,L18/(E18*F18),K18)</f>
        <v>0</v>
      </c>
      <c r="N18" s="47">
        <f aca="true" t="shared" si="2" ref="N18:O20">K18+H18</f>
        <v>0</v>
      </c>
      <c r="O18" s="47">
        <f t="shared" si="2"/>
        <v>0</v>
      </c>
      <c r="P18" s="48">
        <f aca="true" t="shared" si="3" ref="P18:P81">IF(N18&gt;0,O18/(E18*F18),N18)</f>
        <v>0</v>
      </c>
      <c r="R18" s="14"/>
    </row>
    <row r="19" spans="2:18" s="15" customFormat="1" ht="12.75">
      <c r="B19" s="103" t="s">
        <v>39</v>
      </c>
      <c r="C19" s="100" t="s">
        <v>463</v>
      </c>
      <c r="D19" s="31"/>
      <c r="E19" s="32"/>
      <c r="F19" s="32"/>
      <c r="G19" s="32">
        <f aca="true" t="shared" si="4" ref="G19:G121">E19*F19</f>
        <v>0</v>
      </c>
      <c r="H19" s="47"/>
      <c r="I19" s="145">
        <f t="shared" si="0"/>
        <v>0</v>
      </c>
      <c r="J19" s="146"/>
      <c r="K19" s="46"/>
      <c r="L19" s="46">
        <f aca="true" t="shared" si="5" ref="L19:L119">K19*F19</f>
        <v>0</v>
      </c>
      <c r="M19" s="49">
        <f t="shared" si="1"/>
        <v>0</v>
      </c>
      <c r="N19" s="47">
        <f t="shared" si="2"/>
        <v>0</v>
      </c>
      <c r="O19" s="47">
        <f t="shared" si="2"/>
        <v>0</v>
      </c>
      <c r="P19" s="48">
        <f t="shared" si="3"/>
        <v>0</v>
      </c>
      <c r="R19" s="14"/>
    </row>
    <row r="20" spans="2:18" s="15" customFormat="1" ht="15" customHeight="1">
      <c r="B20" s="105" t="s">
        <v>22</v>
      </c>
      <c r="C20" s="96" t="s">
        <v>113</v>
      </c>
      <c r="D20" s="31" t="s">
        <v>19</v>
      </c>
      <c r="E20" s="32">
        <v>1000</v>
      </c>
      <c r="F20" s="32">
        <v>0.09</v>
      </c>
      <c r="G20" s="32">
        <f t="shared" si="4"/>
        <v>90</v>
      </c>
      <c r="H20" s="47"/>
      <c r="I20" s="145">
        <f t="shared" si="0"/>
        <v>0</v>
      </c>
      <c r="J20" s="146">
        <f aca="true" t="shared" si="6" ref="J20:J81">I20/G20</f>
        <v>0</v>
      </c>
      <c r="K20" s="46">
        <v>1000</v>
      </c>
      <c r="L20" s="46">
        <f t="shared" si="5"/>
        <v>90</v>
      </c>
      <c r="M20" s="49">
        <f t="shared" si="1"/>
        <v>1</v>
      </c>
      <c r="N20" s="47">
        <f t="shared" si="2"/>
        <v>1000</v>
      </c>
      <c r="O20" s="47">
        <f t="shared" si="2"/>
        <v>90</v>
      </c>
      <c r="P20" s="48">
        <f t="shared" si="3"/>
        <v>1</v>
      </c>
      <c r="R20" s="97">
        <v>0.8</v>
      </c>
    </row>
    <row r="21" spans="2:18" s="15" customFormat="1" ht="12.75">
      <c r="B21" s="105" t="s">
        <v>23</v>
      </c>
      <c r="C21" s="96" t="s">
        <v>114</v>
      </c>
      <c r="D21" s="31" t="s">
        <v>20</v>
      </c>
      <c r="E21" s="32">
        <v>70</v>
      </c>
      <c r="F21" s="32">
        <v>48</v>
      </c>
      <c r="G21" s="32">
        <f t="shared" si="4"/>
        <v>3360</v>
      </c>
      <c r="H21" s="47"/>
      <c r="I21" s="145">
        <f t="shared" si="0"/>
        <v>0</v>
      </c>
      <c r="J21" s="146">
        <f t="shared" si="6"/>
        <v>0</v>
      </c>
      <c r="K21" s="46">
        <v>24</v>
      </c>
      <c r="L21" s="46">
        <f aca="true" t="shared" si="7" ref="L21:L43">K21*F21</f>
        <v>1152</v>
      </c>
      <c r="M21" s="49">
        <f t="shared" si="1"/>
        <v>0.34285714285714286</v>
      </c>
      <c r="N21" s="47">
        <f aca="true" t="shared" si="8" ref="N21:N84">K21+H21</f>
        <v>24</v>
      </c>
      <c r="O21" s="47">
        <f aca="true" t="shared" si="9" ref="O21:O84">L21+I21</f>
        <v>1152</v>
      </c>
      <c r="P21" s="48">
        <f t="shared" si="3"/>
        <v>0.34285714285714286</v>
      </c>
      <c r="R21" s="97">
        <v>0.8</v>
      </c>
    </row>
    <row r="22" spans="2:18" s="15" customFormat="1" ht="38.25">
      <c r="B22" s="105" t="s">
        <v>34</v>
      </c>
      <c r="C22" s="96" t="s">
        <v>115</v>
      </c>
      <c r="D22" s="31" t="s">
        <v>50</v>
      </c>
      <c r="E22" s="32">
        <v>50</v>
      </c>
      <c r="F22" s="32">
        <v>155.32</v>
      </c>
      <c r="G22" s="32">
        <f t="shared" si="4"/>
        <v>7766</v>
      </c>
      <c r="H22" s="47"/>
      <c r="I22" s="145">
        <f t="shared" si="0"/>
        <v>0</v>
      </c>
      <c r="J22" s="146">
        <f t="shared" si="6"/>
        <v>0</v>
      </c>
      <c r="K22" s="46"/>
      <c r="L22" s="46">
        <f t="shared" si="7"/>
        <v>0</v>
      </c>
      <c r="M22" s="49">
        <f t="shared" si="1"/>
        <v>0</v>
      </c>
      <c r="N22" s="47">
        <f t="shared" si="8"/>
        <v>0</v>
      </c>
      <c r="O22" s="47">
        <f t="shared" si="9"/>
        <v>0</v>
      </c>
      <c r="P22" s="48">
        <f t="shared" si="3"/>
        <v>0</v>
      </c>
      <c r="R22" s="97">
        <v>0.8</v>
      </c>
    </row>
    <row r="23" spans="2:18" s="15" customFormat="1" ht="25.5">
      <c r="B23" s="105" t="s">
        <v>35</v>
      </c>
      <c r="C23" s="96" t="s">
        <v>116</v>
      </c>
      <c r="D23" s="84" t="s">
        <v>50</v>
      </c>
      <c r="E23" s="32">
        <v>65</v>
      </c>
      <c r="F23" s="32">
        <v>7.3</v>
      </c>
      <c r="G23" s="32">
        <f t="shared" si="4"/>
        <v>474.5</v>
      </c>
      <c r="H23" s="47"/>
      <c r="I23" s="145">
        <f t="shared" si="0"/>
        <v>0</v>
      </c>
      <c r="J23" s="146">
        <f t="shared" si="6"/>
        <v>0</v>
      </c>
      <c r="K23" s="46">
        <v>65</v>
      </c>
      <c r="L23" s="46">
        <f t="shared" si="7"/>
        <v>474.5</v>
      </c>
      <c r="M23" s="49">
        <f t="shared" si="1"/>
        <v>1</v>
      </c>
      <c r="N23" s="47">
        <f t="shared" si="8"/>
        <v>65</v>
      </c>
      <c r="O23" s="47">
        <f t="shared" si="9"/>
        <v>474.5</v>
      </c>
      <c r="P23" s="48">
        <f t="shared" si="3"/>
        <v>1</v>
      </c>
      <c r="R23" s="97">
        <v>0.8</v>
      </c>
    </row>
    <row r="24" spans="2:18" s="15" customFormat="1" ht="18" customHeight="1">
      <c r="B24" s="105" t="s">
        <v>55</v>
      </c>
      <c r="C24" s="96" t="s">
        <v>46</v>
      </c>
      <c r="D24" s="84" t="s">
        <v>19</v>
      </c>
      <c r="E24" s="32">
        <v>36</v>
      </c>
      <c r="F24" s="32">
        <v>131.96</v>
      </c>
      <c r="G24" s="32">
        <f t="shared" si="4"/>
        <v>4750.56</v>
      </c>
      <c r="H24" s="47">
        <v>36</v>
      </c>
      <c r="I24" s="145">
        <f t="shared" si="0"/>
        <v>4750.56</v>
      </c>
      <c r="J24" s="146">
        <f t="shared" si="6"/>
        <v>1</v>
      </c>
      <c r="K24" s="46"/>
      <c r="L24" s="46">
        <f t="shared" si="7"/>
        <v>0</v>
      </c>
      <c r="M24" s="49">
        <f t="shared" si="1"/>
        <v>0</v>
      </c>
      <c r="N24" s="47">
        <f t="shared" si="8"/>
        <v>36</v>
      </c>
      <c r="O24" s="47">
        <f t="shared" si="9"/>
        <v>4750.56</v>
      </c>
      <c r="P24" s="48">
        <f t="shared" si="3"/>
        <v>1</v>
      </c>
      <c r="R24" s="97">
        <v>0.8</v>
      </c>
    </row>
    <row r="25" spans="2:18" s="15" customFormat="1" ht="38.25">
      <c r="B25" s="105" t="s">
        <v>56</v>
      </c>
      <c r="C25" s="96" t="s">
        <v>117</v>
      </c>
      <c r="D25" s="84" t="s">
        <v>19</v>
      </c>
      <c r="E25" s="32">
        <v>6</v>
      </c>
      <c r="F25" s="32">
        <v>355.34</v>
      </c>
      <c r="G25" s="32">
        <f t="shared" si="4"/>
        <v>2132.04</v>
      </c>
      <c r="H25" s="47"/>
      <c r="I25" s="145">
        <f t="shared" si="0"/>
        <v>0</v>
      </c>
      <c r="J25" s="146">
        <f t="shared" si="6"/>
        <v>0</v>
      </c>
      <c r="K25" s="46">
        <v>6</v>
      </c>
      <c r="L25" s="46">
        <f t="shared" si="7"/>
        <v>2132.04</v>
      </c>
      <c r="M25" s="49">
        <f t="shared" si="1"/>
        <v>1</v>
      </c>
      <c r="N25" s="47">
        <f t="shared" si="8"/>
        <v>6</v>
      </c>
      <c r="O25" s="47">
        <f t="shared" si="9"/>
        <v>2132.04</v>
      </c>
      <c r="P25" s="48">
        <f t="shared" si="3"/>
        <v>1</v>
      </c>
      <c r="R25" s="97">
        <v>0.8</v>
      </c>
    </row>
    <row r="26" spans="2:18" s="15" customFormat="1" ht="38.25">
      <c r="B26" s="105" t="s">
        <v>57</v>
      </c>
      <c r="C26" s="96" t="s">
        <v>118</v>
      </c>
      <c r="D26" s="84" t="s">
        <v>19</v>
      </c>
      <c r="E26" s="32">
        <v>8</v>
      </c>
      <c r="F26" s="32">
        <v>355.34</v>
      </c>
      <c r="G26" s="32">
        <f t="shared" si="4"/>
        <v>2842.72</v>
      </c>
      <c r="H26" s="47"/>
      <c r="I26" s="145">
        <f t="shared" si="0"/>
        <v>0</v>
      </c>
      <c r="J26" s="146">
        <f t="shared" si="6"/>
        <v>0</v>
      </c>
      <c r="K26" s="46">
        <v>8</v>
      </c>
      <c r="L26" s="46">
        <f t="shared" si="7"/>
        <v>2842.72</v>
      </c>
      <c r="M26" s="49">
        <f t="shared" si="1"/>
        <v>1</v>
      </c>
      <c r="N26" s="47">
        <f t="shared" si="8"/>
        <v>8</v>
      </c>
      <c r="O26" s="47">
        <f t="shared" si="9"/>
        <v>2842.72</v>
      </c>
      <c r="P26" s="48">
        <f t="shared" si="3"/>
        <v>1</v>
      </c>
      <c r="R26" s="97">
        <v>0.8</v>
      </c>
    </row>
    <row r="27" spans="2:18" s="15" customFormat="1" ht="38.25">
      <c r="B27" s="105" t="s">
        <v>58</v>
      </c>
      <c r="C27" s="96" t="s">
        <v>119</v>
      </c>
      <c r="D27" s="84" t="s">
        <v>19</v>
      </c>
      <c r="E27" s="32">
        <v>16</v>
      </c>
      <c r="F27" s="32">
        <v>355.34</v>
      </c>
      <c r="G27" s="32">
        <f t="shared" si="4"/>
        <v>5685.44</v>
      </c>
      <c r="H27" s="47">
        <v>16</v>
      </c>
      <c r="I27" s="145">
        <f t="shared" si="0"/>
        <v>5685.44</v>
      </c>
      <c r="J27" s="146">
        <f t="shared" si="6"/>
        <v>1</v>
      </c>
      <c r="K27" s="46"/>
      <c r="L27" s="46">
        <f t="shared" si="7"/>
        <v>0</v>
      </c>
      <c r="M27" s="49">
        <f t="shared" si="1"/>
        <v>0</v>
      </c>
      <c r="N27" s="47">
        <f t="shared" si="8"/>
        <v>16</v>
      </c>
      <c r="O27" s="47">
        <f t="shared" si="9"/>
        <v>5685.44</v>
      </c>
      <c r="P27" s="48">
        <f t="shared" si="3"/>
        <v>1</v>
      </c>
      <c r="R27" s="97">
        <v>0.8</v>
      </c>
    </row>
    <row r="28" spans="2:18" s="15" customFormat="1" ht="38.25">
      <c r="B28" s="105" t="s">
        <v>59</v>
      </c>
      <c r="C28" s="96" t="s">
        <v>120</v>
      </c>
      <c r="D28" s="84" t="s">
        <v>19</v>
      </c>
      <c r="E28" s="32">
        <v>16</v>
      </c>
      <c r="F28" s="32">
        <v>355.34</v>
      </c>
      <c r="G28" s="32">
        <f t="shared" si="4"/>
        <v>5685.44</v>
      </c>
      <c r="H28" s="47">
        <v>16</v>
      </c>
      <c r="I28" s="145">
        <f t="shared" si="0"/>
        <v>5685.44</v>
      </c>
      <c r="J28" s="146">
        <f t="shared" si="6"/>
        <v>1</v>
      </c>
      <c r="K28" s="46"/>
      <c r="L28" s="46">
        <f t="shared" si="7"/>
        <v>0</v>
      </c>
      <c r="M28" s="49">
        <f t="shared" si="1"/>
        <v>0</v>
      </c>
      <c r="N28" s="47">
        <f t="shared" si="8"/>
        <v>16</v>
      </c>
      <c r="O28" s="47">
        <f t="shared" si="9"/>
        <v>5685.44</v>
      </c>
      <c r="P28" s="48">
        <f t="shared" si="3"/>
        <v>1</v>
      </c>
      <c r="R28" s="97">
        <v>0.8</v>
      </c>
    </row>
    <row r="29" spans="2:18" s="15" customFormat="1" ht="38.25">
      <c r="B29" s="105" t="s">
        <v>60</v>
      </c>
      <c r="C29" s="96" t="s">
        <v>121</v>
      </c>
      <c r="D29" s="84" t="s">
        <v>19</v>
      </c>
      <c r="E29" s="32">
        <v>20</v>
      </c>
      <c r="F29" s="32">
        <v>355.34</v>
      </c>
      <c r="G29" s="32">
        <f t="shared" si="4"/>
        <v>7106.799999999999</v>
      </c>
      <c r="H29" s="47"/>
      <c r="I29" s="145">
        <f t="shared" si="0"/>
        <v>0</v>
      </c>
      <c r="J29" s="146">
        <f t="shared" si="6"/>
        <v>0</v>
      </c>
      <c r="K29" s="46">
        <v>20</v>
      </c>
      <c r="L29" s="46">
        <f t="shared" si="7"/>
        <v>7106.799999999999</v>
      </c>
      <c r="M29" s="49">
        <f t="shared" si="1"/>
        <v>1</v>
      </c>
      <c r="N29" s="47">
        <f t="shared" si="8"/>
        <v>20</v>
      </c>
      <c r="O29" s="47">
        <f t="shared" si="9"/>
        <v>7106.799999999999</v>
      </c>
      <c r="P29" s="48">
        <f t="shared" si="3"/>
        <v>1</v>
      </c>
      <c r="R29" s="97">
        <v>0.8</v>
      </c>
    </row>
    <row r="30" spans="2:18" s="15" customFormat="1" ht="38.25">
      <c r="B30" s="105" t="s">
        <v>61</v>
      </c>
      <c r="C30" s="96" t="s">
        <v>122</v>
      </c>
      <c r="D30" s="84" t="s">
        <v>19</v>
      </c>
      <c r="E30" s="32">
        <v>12</v>
      </c>
      <c r="F30" s="32">
        <v>355.34</v>
      </c>
      <c r="G30" s="32">
        <f t="shared" si="4"/>
        <v>4264.08</v>
      </c>
      <c r="H30" s="47"/>
      <c r="I30" s="145">
        <f t="shared" si="0"/>
        <v>0</v>
      </c>
      <c r="J30" s="146">
        <f t="shared" si="6"/>
        <v>0</v>
      </c>
      <c r="K30" s="46">
        <v>12</v>
      </c>
      <c r="L30" s="46">
        <f t="shared" si="7"/>
        <v>4264.08</v>
      </c>
      <c r="M30" s="49">
        <f t="shared" si="1"/>
        <v>1</v>
      </c>
      <c r="N30" s="47">
        <f t="shared" si="8"/>
        <v>12</v>
      </c>
      <c r="O30" s="47">
        <f t="shared" si="9"/>
        <v>4264.08</v>
      </c>
      <c r="P30" s="48">
        <f t="shared" si="3"/>
        <v>1</v>
      </c>
      <c r="R30" s="97">
        <v>0.8</v>
      </c>
    </row>
    <row r="31" spans="2:18" s="15" customFormat="1" ht="38.25">
      <c r="B31" s="105" t="s">
        <v>62</v>
      </c>
      <c r="C31" s="85" t="s">
        <v>123</v>
      </c>
      <c r="D31" s="84" t="s">
        <v>19</v>
      </c>
      <c r="E31" s="32">
        <v>12</v>
      </c>
      <c r="F31" s="32">
        <v>355.34</v>
      </c>
      <c r="G31" s="32">
        <f t="shared" si="4"/>
        <v>4264.08</v>
      </c>
      <c r="H31" s="47">
        <v>12</v>
      </c>
      <c r="I31" s="145">
        <f t="shared" si="0"/>
        <v>4264.08</v>
      </c>
      <c r="J31" s="146">
        <f t="shared" si="6"/>
        <v>1</v>
      </c>
      <c r="K31" s="46"/>
      <c r="L31" s="46">
        <f t="shared" si="7"/>
        <v>0</v>
      </c>
      <c r="M31" s="49">
        <f t="shared" si="1"/>
        <v>0</v>
      </c>
      <c r="N31" s="47">
        <f t="shared" si="8"/>
        <v>12</v>
      </c>
      <c r="O31" s="47">
        <f t="shared" si="9"/>
        <v>4264.08</v>
      </c>
      <c r="P31" s="48">
        <f t="shared" si="3"/>
        <v>1</v>
      </c>
      <c r="R31" s="97">
        <v>0.8</v>
      </c>
    </row>
    <row r="32" spans="2:18" s="15" customFormat="1" ht="38.25">
      <c r="B32" s="105" t="s">
        <v>63</v>
      </c>
      <c r="C32" s="85" t="s">
        <v>124</v>
      </c>
      <c r="D32" s="84" t="s">
        <v>19</v>
      </c>
      <c r="E32" s="32">
        <v>12</v>
      </c>
      <c r="F32" s="32">
        <v>355.34</v>
      </c>
      <c r="G32" s="32">
        <f t="shared" si="4"/>
        <v>4264.08</v>
      </c>
      <c r="H32" s="47"/>
      <c r="I32" s="145">
        <f t="shared" si="0"/>
        <v>0</v>
      </c>
      <c r="J32" s="146">
        <f t="shared" si="6"/>
        <v>0</v>
      </c>
      <c r="K32" s="46">
        <v>12</v>
      </c>
      <c r="L32" s="46">
        <f t="shared" si="7"/>
        <v>4264.08</v>
      </c>
      <c r="M32" s="49">
        <f t="shared" si="1"/>
        <v>1</v>
      </c>
      <c r="N32" s="47">
        <f t="shared" si="8"/>
        <v>12</v>
      </c>
      <c r="O32" s="47">
        <f t="shared" si="9"/>
        <v>4264.08</v>
      </c>
      <c r="P32" s="48">
        <f t="shared" si="3"/>
        <v>1</v>
      </c>
      <c r="R32" s="97">
        <v>0.8</v>
      </c>
    </row>
    <row r="33" spans="2:18" s="15" customFormat="1" ht="25.5">
      <c r="B33" s="105" t="s">
        <v>64</v>
      </c>
      <c r="C33" s="85" t="s">
        <v>125</v>
      </c>
      <c r="D33" s="84" t="s">
        <v>19</v>
      </c>
      <c r="E33" s="32">
        <v>16</v>
      </c>
      <c r="F33" s="32">
        <v>243.57</v>
      </c>
      <c r="G33" s="32">
        <f t="shared" si="4"/>
        <v>3897.12</v>
      </c>
      <c r="H33" s="47"/>
      <c r="I33" s="145">
        <f t="shared" si="0"/>
        <v>0</v>
      </c>
      <c r="J33" s="146">
        <f t="shared" si="6"/>
        <v>0</v>
      </c>
      <c r="K33" s="46">
        <v>16</v>
      </c>
      <c r="L33" s="46">
        <f t="shared" si="7"/>
        <v>3897.12</v>
      </c>
      <c r="M33" s="49">
        <f t="shared" si="1"/>
        <v>1</v>
      </c>
      <c r="N33" s="47">
        <f t="shared" si="8"/>
        <v>16</v>
      </c>
      <c r="O33" s="47">
        <f t="shared" si="9"/>
        <v>3897.12</v>
      </c>
      <c r="P33" s="48">
        <f t="shared" si="3"/>
        <v>1</v>
      </c>
      <c r="R33" s="97">
        <v>0.8</v>
      </c>
    </row>
    <row r="34" spans="2:18" s="15" customFormat="1" ht="38.25">
      <c r="B34" s="105" t="s">
        <v>65</v>
      </c>
      <c r="C34" s="86" t="s">
        <v>126</v>
      </c>
      <c r="D34" s="84" t="s">
        <v>50</v>
      </c>
      <c r="E34" s="32">
        <v>100</v>
      </c>
      <c r="F34" s="32">
        <v>16.3</v>
      </c>
      <c r="G34" s="32">
        <f t="shared" si="4"/>
        <v>1630</v>
      </c>
      <c r="H34" s="47">
        <v>100</v>
      </c>
      <c r="I34" s="145">
        <f t="shared" si="0"/>
        <v>1630</v>
      </c>
      <c r="J34" s="146">
        <f t="shared" si="6"/>
        <v>1</v>
      </c>
      <c r="K34" s="46"/>
      <c r="L34" s="46">
        <f t="shared" si="7"/>
        <v>0</v>
      </c>
      <c r="M34" s="49">
        <f t="shared" si="1"/>
        <v>0</v>
      </c>
      <c r="N34" s="47">
        <f t="shared" si="8"/>
        <v>100</v>
      </c>
      <c r="O34" s="47">
        <f t="shared" si="9"/>
        <v>1630</v>
      </c>
      <c r="P34" s="48">
        <f t="shared" si="3"/>
        <v>1</v>
      </c>
      <c r="R34" s="97">
        <v>0.8</v>
      </c>
    </row>
    <row r="35" spans="2:18" s="15" customFormat="1" ht="25.5">
      <c r="B35" s="105" t="s">
        <v>66</v>
      </c>
      <c r="C35" s="86" t="s">
        <v>47</v>
      </c>
      <c r="D35" s="84" t="s">
        <v>50</v>
      </c>
      <c r="E35" s="32">
        <v>100</v>
      </c>
      <c r="F35" s="32">
        <v>144.49</v>
      </c>
      <c r="G35" s="32">
        <f t="shared" si="4"/>
        <v>14449</v>
      </c>
      <c r="H35" s="47"/>
      <c r="I35" s="145">
        <f t="shared" si="0"/>
        <v>0</v>
      </c>
      <c r="J35" s="146">
        <f t="shared" si="6"/>
        <v>0</v>
      </c>
      <c r="K35" s="46">
        <v>50</v>
      </c>
      <c r="L35" s="46">
        <f t="shared" si="7"/>
        <v>7224.5</v>
      </c>
      <c r="M35" s="49">
        <f t="shared" si="1"/>
        <v>0.5</v>
      </c>
      <c r="N35" s="47">
        <f t="shared" si="8"/>
        <v>50</v>
      </c>
      <c r="O35" s="47">
        <f t="shared" si="9"/>
        <v>7224.5</v>
      </c>
      <c r="P35" s="48">
        <f t="shared" si="3"/>
        <v>0.5</v>
      </c>
      <c r="R35" s="97">
        <v>0.8</v>
      </c>
    </row>
    <row r="36" spans="2:18" s="15" customFormat="1" ht="38.25">
      <c r="B36" s="105" t="s">
        <v>67</v>
      </c>
      <c r="C36" s="86" t="s">
        <v>127</v>
      </c>
      <c r="D36" s="84" t="s">
        <v>50</v>
      </c>
      <c r="E36" s="32">
        <v>100</v>
      </c>
      <c r="F36" s="32">
        <v>189.52</v>
      </c>
      <c r="G36" s="32">
        <f t="shared" si="4"/>
        <v>18952</v>
      </c>
      <c r="H36" s="47">
        <v>100</v>
      </c>
      <c r="I36" s="145">
        <f t="shared" si="0"/>
        <v>18952</v>
      </c>
      <c r="J36" s="146">
        <f t="shared" si="6"/>
        <v>1</v>
      </c>
      <c r="K36" s="46"/>
      <c r="L36" s="46">
        <f t="shared" si="7"/>
        <v>0</v>
      </c>
      <c r="M36" s="49">
        <f t="shared" si="1"/>
        <v>0</v>
      </c>
      <c r="N36" s="47">
        <f t="shared" si="8"/>
        <v>100</v>
      </c>
      <c r="O36" s="47">
        <f t="shared" si="9"/>
        <v>18952</v>
      </c>
      <c r="P36" s="48">
        <f t="shared" si="3"/>
        <v>1</v>
      </c>
      <c r="R36" s="97">
        <v>0.8</v>
      </c>
    </row>
    <row r="37" spans="2:18" s="15" customFormat="1" ht="39.75" customHeight="1">
      <c r="B37" s="105" t="s">
        <v>68</v>
      </c>
      <c r="C37" s="86" t="s">
        <v>128</v>
      </c>
      <c r="D37" s="84" t="s">
        <v>24</v>
      </c>
      <c r="E37" s="32">
        <v>1</v>
      </c>
      <c r="F37" s="32">
        <v>846.54</v>
      </c>
      <c r="G37" s="32">
        <f t="shared" si="4"/>
        <v>846.54</v>
      </c>
      <c r="H37" s="47">
        <v>1</v>
      </c>
      <c r="I37" s="145">
        <f t="shared" si="0"/>
        <v>846.54</v>
      </c>
      <c r="J37" s="146">
        <f t="shared" si="6"/>
        <v>1</v>
      </c>
      <c r="K37" s="46"/>
      <c r="L37" s="46">
        <f t="shared" si="7"/>
        <v>0</v>
      </c>
      <c r="M37" s="49">
        <f t="shared" si="1"/>
        <v>0</v>
      </c>
      <c r="N37" s="47">
        <f t="shared" si="8"/>
        <v>1</v>
      </c>
      <c r="O37" s="47">
        <f t="shared" si="9"/>
        <v>846.54</v>
      </c>
      <c r="P37" s="48">
        <f t="shared" si="3"/>
        <v>1</v>
      </c>
      <c r="R37" s="97">
        <v>0.8</v>
      </c>
    </row>
    <row r="38" spans="2:18" s="15" customFormat="1" ht="25.5">
      <c r="B38" s="105" t="s">
        <v>69</v>
      </c>
      <c r="C38" s="86" t="s">
        <v>129</v>
      </c>
      <c r="D38" s="84" t="s">
        <v>24</v>
      </c>
      <c r="E38" s="32">
        <v>1</v>
      </c>
      <c r="F38" s="32">
        <v>12159.07</v>
      </c>
      <c r="G38" s="32">
        <f t="shared" si="4"/>
        <v>12159.07</v>
      </c>
      <c r="H38" s="47"/>
      <c r="I38" s="145">
        <f t="shared" si="0"/>
        <v>0</v>
      </c>
      <c r="J38" s="146">
        <f t="shared" si="6"/>
        <v>0</v>
      </c>
      <c r="K38" s="46">
        <v>1</v>
      </c>
      <c r="L38" s="46">
        <f t="shared" si="7"/>
        <v>12159.07</v>
      </c>
      <c r="M38" s="49">
        <f t="shared" si="1"/>
        <v>1</v>
      </c>
      <c r="N38" s="47">
        <f t="shared" si="8"/>
        <v>1</v>
      </c>
      <c r="O38" s="47">
        <f t="shared" si="9"/>
        <v>12159.07</v>
      </c>
      <c r="P38" s="48">
        <f t="shared" si="3"/>
        <v>1</v>
      </c>
      <c r="R38" s="97">
        <v>0.8</v>
      </c>
    </row>
    <row r="39" spans="2:18" s="15" customFormat="1" ht="38.25">
      <c r="B39" s="105" t="s">
        <v>70</v>
      </c>
      <c r="C39" s="86" t="s">
        <v>130</v>
      </c>
      <c r="D39" s="84" t="s">
        <v>19</v>
      </c>
      <c r="E39" s="32">
        <v>40</v>
      </c>
      <c r="F39" s="32">
        <v>169.82</v>
      </c>
      <c r="G39" s="32">
        <f t="shared" si="4"/>
        <v>6792.799999999999</v>
      </c>
      <c r="H39" s="47"/>
      <c r="I39" s="145">
        <f t="shared" si="0"/>
        <v>0</v>
      </c>
      <c r="J39" s="146">
        <f t="shared" si="6"/>
        <v>0</v>
      </c>
      <c r="K39" s="46">
        <v>20</v>
      </c>
      <c r="L39" s="46">
        <f t="shared" si="7"/>
        <v>3396.3999999999996</v>
      </c>
      <c r="M39" s="49">
        <f t="shared" si="1"/>
        <v>0.5</v>
      </c>
      <c r="N39" s="47">
        <f t="shared" si="8"/>
        <v>20</v>
      </c>
      <c r="O39" s="47">
        <f t="shared" si="9"/>
        <v>3396.3999999999996</v>
      </c>
      <c r="P39" s="48">
        <f t="shared" si="3"/>
        <v>0.5</v>
      </c>
      <c r="R39" s="97">
        <v>0.8</v>
      </c>
    </row>
    <row r="40" spans="2:18" s="15" customFormat="1" ht="38.25">
      <c r="B40" s="105" t="s">
        <v>71</v>
      </c>
      <c r="C40" s="87" t="s">
        <v>131</v>
      </c>
      <c r="D40" s="84" t="s">
        <v>19</v>
      </c>
      <c r="E40" s="32">
        <v>20</v>
      </c>
      <c r="F40" s="32">
        <v>169.82</v>
      </c>
      <c r="G40" s="32">
        <f t="shared" si="4"/>
        <v>3396.3999999999996</v>
      </c>
      <c r="H40" s="47"/>
      <c r="I40" s="145">
        <f t="shared" si="0"/>
        <v>0</v>
      </c>
      <c r="J40" s="146">
        <f t="shared" si="6"/>
        <v>0</v>
      </c>
      <c r="K40" s="46">
        <v>20</v>
      </c>
      <c r="L40" s="46">
        <f t="shared" si="7"/>
        <v>3396.3999999999996</v>
      </c>
      <c r="M40" s="49">
        <f t="shared" si="1"/>
        <v>1</v>
      </c>
      <c r="N40" s="47">
        <f t="shared" si="8"/>
        <v>20</v>
      </c>
      <c r="O40" s="47">
        <f t="shared" si="9"/>
        <v>3396.3999999999996</v>
      </c>
      <c r="P40" s="48">
        <f t="shared" si="3"/>
        <v>1</v>
      </c>
      <c r="R40" s="97">
        <v>0.8</v>
      </c>
    </row>
    <row r="41" spans="2:18" s="15" customFormat="1" ht="12.75">
      <c r="B41" s="105" t="s">
        <v>72</v>
      </c>
      <c r="C41" s="87" t="s">
        <v>132</v>
      </c>
      <c r="D41" s="84" t="s">
        <v>19</v>
      </c>
      <c r="E41" s="32">
        <v>50</v>
      </c>
      <c r="F41" s="32">
        <v>22.02</v>
      </c>
      <c r="G41" s="32">
        <f t="shared" si="4"/>
        <v>1101</v>
      </c>
      <c r="H41" s="47"/>
      <c r="I41" s="145">
        <f t="shared" si="0"/>
        <v>0</v>
      </c>
      <c r="J41" s="146">
        <f t="shared" si="6"/>
        <v>0</v>
      </c>
      <c r="K41" s="46"/>
      <c r="L41" s="46">
        <f t="shared" si="7"/>
        <v>0</v>
      </c>
      <c r="M41" s="49">
        <f t="shared" si="1"/>
        <v>0</v>
      </c>
      <c r="N41" s="47">
        <f t="shared" si="8"/>
        <v>0</v>
      </c>
      <c r="O41" s="47">
        <f t="shared" si="9"/>
        <v>0</v>
      </c>
      <c r="P41" s="48">
        <f t="shared" si="3"/>
        <v>0</v>
      </c>
      <c r="R41" s="97">
        <v>0.8</v>
      </c>
    </row>
    <row r="42" spans="2:18" s="15" customFormat="1" ht="12.75">
      <c r="B42" s="105" t="s">
        <v>73</v>
      </c>
      <c r="C42" s="87" t="s">
        <v>48</v>
      </c>
      <c r="D42" s="84" t="s">
        <v>133</v>
      </c>
      <c r="E42" s="32">
        <v>1</v>
      </c>
      <c r="F42" s="32">
        <v>2633.84</v>
      </c>
      <c r="G42" s="32">
        <f t="shared" si="4"/>
        <v>2633.84</v>
      </c>
      <c r="H42" s="47"/>
      <c r="I42" s="145">
        <f t="shared" si="0"/>
        <v>0</v>
      </c>
      <c r="J42" s="146">
        <f t="shared" si="6"/>
        <v>0</v>
      </c>
      <c r="K42" s="46"/>
      <c r="L42" s="46">
        <f t="shared" si="7"/>
        <v>0</v>
      </c>
      <c r="M42" s="49">
        <f t="shared" si="1"/>
        <v>0</v>
      </c>
      <c r="N42" s="47">
        <f t="shared" si="8"/>
        <v>0</v>
      </c>
      <c r="O42" s="47">
        <f t="shared" si="9"/>
        <v>0</v>
      </c>
      <c r="P42" s="48">
        <f t="shared" si="3"/>
        <v>0</v>
      </c>
      <c r="R42" s="97">
        <v>0.8</v>
      </c>
    </row>
    <row r="43" spans="2:18" s="15" customFormat="1" ht="12.75">
      <c r="B43" s="105" t="s">
        <v>74</v>
      </c>
      <c r="C43" s="87" t="s">
        <v>49</v>
      </c>
      <c r="D43" s="84" t="s">
        <v>50</v>
      </c>
      <c r="E43" s="32">
        <v>10</v>
      </c>
      <c r="F43" s="32">
        <v>76.96</v>
      </c>
      <c r="G43" s="32">
        <f t="shared" si="4"/>
        <v>769.5999999999999</v>
      </c>
      <c r="H43" s="47"/>
      <c r="I43" s="145">
        <f t="shared" si="0"/>
        <v>0</v>
      </c>
      <c r="J43" s="146">
        <f t="shared" si="6"/>
        <v>0</v>
      </c>
      <c r="K43" s="46"/>
      <c r="L43" s="46">
        <f t="shared" si="7"/>
        <v>0</v>
      </c>
      <c r="M43" s="49">
        <f t="shared" si="1"/>
        <v>0</v>
      </c>
      <c r="N43" s="47">
        <f t="shared" si="8"/>
        <v>0</v>
      </c>
      <c r="O43" s="47">
        <f t="shared" si="9"/>
        <v>0</v>
      </c>
      <c r="P43" s="48">
        <f t="shared" si="3"/>
        <v>0</v>
      </c>
      <c r="R43" s="97">
        <v>0.8</v>
      </c>
    </row>
    <row r="44" spans="2:18" s="15" customFormat="1" ht="12.75">
      <c r="B44" s="106" t="s">
        <v>75</v>
      </c>
      <c r="C44" s="89" t="s">
        <v>51</v>
      </c>
      <c r="D44" s="84"/>
      <c r="E44" s="32"/>
      <c r="F44" s="32">
        <v>0</v>
      </c>
      <c r="G44" s="32">
        <f t="shared" si="4"/>
        <v>0</v>
      </c>
      <c r="H44" s="47"/>
      <c r="I44" s="145">
        <f t="shared" si="0"/>
        <v>0</v>
      </c>
      <c r="J44" s="146"/>
      <c r="K44" s="46"/>
      <c r="L44" s="46">
        <f t="shared" si="5"/>
        <v>0</v>
      </c>
      <c r="M44" s="49">
        <f t="shared" si="1"/>
        <v>0</v>
      </c>
      <c r="N44" s="47">
        <f t="shared" si="8"/>
        <v>0</v>
      </c>
      <c r="O44" s="47">
        <f t="shared" si="9"/>
        <v>0</v>
      </c>
      <c r="P44" s="48">
        <f t="shared" si="3"/>
        <v>0</v>
      </c>
      <c r="R44" s="14"/>
    </row>
    <row r="45" spans="2:18" s="15" customFormat="1" ht="12.75">
      <c r="B45" s="105" t="s">
        <v>369</v>
      </c>
      <c r="C45" s="85" t="s">
        <v>134</v>
      </c>
      <c r="D45" s="84" t="s">
        <v>20</v>
      </c>
      <c r="E45" s="32">
        <v>20</v>
      </c>
      <c r="F45" s="32">
        <v>364.17</v>
      </c>
      <c r="G45" s="32">
        <f>E45*F45</f>
        <v>7283.400000000001</v>
      </c>
      <c r="H45" s="47"/>
      <c r="I45" s="145">
        <f t="shared" si="0"/>
        <v>0</v>
      </c>
      <c r="J45" s="146">
        <f t="shared" si="6"/>
        <v>0</v>
      </c>
      <c r="K45" s="46"/>
      <c r="L45" s="46">
        <f t="shared" si="5"/>
        <v>0</v>
      </c>
      <c r="M45" s="49">
        <f t="shared" si="1"/>
        <v>0</v>
      </c>
      <c r="N45" s="47">
        <f t="shared" si="8"/>
        <v>0</v>
      </c>
      <c r="O45" s="47">
        <f t="shared" si="9"/>
        <v>0</v>
      </c>
      <c r="P45" s="48">
        <f t="shared" si="3"/>
        <v>0</v>
      </c>
      <c r="R45" s="97">
        <v>0.5</v>
      </c>
    </row>
    <row r="46" spans="2:18" s="15" customFormat="1" ht="28.5" customHeight="1">
      <c r="B46" s="105" t="s">
        <v>370</v>
      </c>
      <c r="C46" s="85" t="s">
        <v>135</v>
      </c>
      <c r="D46" s="84" t="s">
        <v>19</v>
      </c>
      <c r="E46" s="32">
        <v>107.28</v>
      </c>
      <c r="F46" s="32">
        <v>50.58</v>
      </c>
      <c r="G46" s="32">
        <f aca="true" t="shared" si="10" ref="G46:G53">E46*F46</f>
        <v>5426.2224</v>
      </c>
      <c r="H46" s="47"/>
      <c r="I46" s="145">
        <f t="shared" si="0"/>
        <v>0</v>
      </c>
      <c r="J46" s="146">
        <f t="shared" si="6"/>
        <v>0</v>
      </c>
      <c r="K46" s="46"/>
      <c r="L46" s="46">
        <f t="shared" si="5"/>
        <v>0</v>
      </c>
      <c r="M46" s="49">
        <f t="shared" si="1"/>
        <v>0</v>
      </c>
      <c r="N46" s="47">
        <f t="shared" si="8"/>
        <v>0</v>
      </c>
      <c r="O46" s="47">
        <f t="shared" si="9"/>
        <v>0</v>
      </c>
      <c r="P46" s="48">
        <f t="shared" si="3"/>
        <v>0</v>
      </c>
      <c r="R46" s="97">
        <v>0.5</v>
      </c>
    </row>
    <row r="47" spans="2:18" s="15" customFormat="1" ht="25.5">
      <c r="B47" s="105" t="s">
        <v>371</v>
      </c>
      <c r="C47" s="85" t="s">
        <v>136</v>
      </c>
      <c r="D47" s="84" t="s">
        <v>30</v>
      </c>
      <c r="E47" s="32">
        <v>2700</v>
      </c>
      <c r="F47" s="32">
        <v>7.08</v>
      </c>
      <c r="G47" s="32">
        <f t="shared" si="10"/>
        <v>19116</v>
      </c>
      <c r="H47" s="47"/>
      <c r="I47" s="145">
        <f t="shared" si="0"/>
        <v>0</v>
      </c>
      <c r="J47" s="146">
        <f t="shared" si="6"/>
        <v>0</v>
      </c>
      <c r="K47" s="46"/>
      <c r="L47" s="46">
        <f t="shared" si="5"/>
        <v>0</v>
      </c>
      <c r="M47" s="49">
        <f t="shared" si="1"/>
        <v>0</v>
      </c>
      <c r="N47" s="47">
        <f t="shared" si="8"/>
        <v>0</v>
      </c>
      <c r="O47" s="47">
        <f t="shared" si="9"/>
        <v>0</v>
      </c>
      <c r="P47" s="48">
        <f t="shared" si="3"/>
        <v>0</v>
      </c>
      <c r="R47" s="97">
        <v>0.5</v>
      </c>
    </row>
    <row r="48" spans="2:18" s="15" customFormat="1" ht="12.75">
      <c r="B48" s="103" t="s">
        <v>76</v>
      </c>
      <c r="C48" s="89" t="s">
        <v>137</v>
      </c>
      <c r="D48" s="84"/>
      <c r="E48" s="32"/>
      <c r="F48" s="32"/>
      <c r="G48" s="32"/>
      <c r="H48" s="47"/>
      <c r="I48" s="145">
        <f t="shared" si="0"/>
        <v>0</v>
      </c>
      <c r="J48" s="146"/>
      <c r="K48" s="46"/>
      <c r="L48" s="46"/>
      <c r="M48" s="49">
        <f t="shared" si="1"/>
        <v>0</v>
      </c>
      <c r="N48" s="47">
        <f t="shared" si="8"/>
        <v>0</v>
      </c>
      <c r="O48" s="47">
        <f t="shared" si="9"/>
        <v>0</v>
      </c>
      <c r="P48" s="48">
        <f t="shared" si="3"/>
        <v>0</v>
      </c>
      <c r="R48" s="14"/>
    </row>
    <row r="49" spans="2:18" s="15" customFormat="1" ht="25.5">
      <c r="B49" s="107" t="s">
        <v>372</v>
      </c>
      <c r="C49" s="85" t="s">
        <v>52</v>
      </c>
      <c r="D49" s="84" t="s">
        <v>77</v>
      </c>
      <c r="E49" s="32">
        <v>220</v>
      </c>
      <c r="F49" s="32">
        <v>167.51</v>
      </c>
      <c r="G49" s="32">
        <f t="shared" si="10"/>
        <v>36852.2</v>
      </c>
      <c r="H49" s="47">
        <v>110</v>
      </c>
      <c r="I49" s="145">
        <f t="shared" si="0"/>
        <v>18426.1</v>
      </c>
      <c r="J49" s="146">
        <f t="shared" si="6"/>
        <v>0.5</v>
      </c>
      <c r="K49" s="46"/>
      <c r="L49" s="46">
        <f>K49*F49</f>
        <v>0</v>
      </c>
      <c r="M49" s="49">
        <f t="shared" si="1"/>
        <v>0</v>
      </c>
      <c r="N49" s="47">
        <f t="shared" si="8"/>
        <v>110</v>
      </c>
      <c r="O49" s="47">
        <f t="shared" si="9"/>
        <v>18426.1</v>
      </c>
      <c r="P49" s="48">
        <f t="shared" si="3"/>
        <v>0.5</v>
      </c>
      <c r="R49" s="14"/>
    </row>
    <row r="50" spans="2:18" s="15" customFormat="1" ht="12.75">
      <c r="B50" s="107" t="s">
        <v>373</v>
      </c>
      <c r="C50" s="85" t="s">
        <v>53</v>
      </c>
      <c r="D50" s="84" t="s">
        <v>77</v>
      </c>
      <c r="E50" s="32">
        <v>16</v>
      </c>
      <c r="F50" s="32">
        <v>81.64</v>
      </c>
      <c r="G50" s="32">
        <f t="shared" si="10"/>
        <v>1306.24</v>
      </c>
      <c r="H50" s="47"/>
      <c r="I50" s="145">
        <f t="shared" si="0"/>
        <v>0</v>
      </c>
      <c r="J50" s="146">
        <f t="shared" si="6"/>
        <v>0</v>
      </c>
      <c r="K50" s="46"/>
      <c r="L50" s="46">
        <f>K50*F50</f>
        <v>0</v>
      </c>
      <c r="M50" s="49">
        <f t="shared" si="1"/>
        <v>0</v>
      </c>
      <c r="N50" s="47">
        <f t="shared" si="8"/>
        <v>0</v>
      </c>
      <c r="O50" s="47">
        <f t="shared" si="9"/>
        <v>0</v>
      </c>
      <c r="P50" s="48">
        <f t="shared" si="3"/>
        <v>0</v>
      </c>
      <c r="R50" s="14"/>
    </row>
    <row r="51" spans="2:18" s="15" customFormat="1" ht="12.75">
      <c r="B51" s="107" t="s">
        <v>374</v>
      </c>
      <c r="C51" s="85" t="s">
        <v>54</v>
      </c>
      <c r="D51" s="84" t="s">
        <v>77</v>
      </c>
      <c r="E51" s="32">
        <v>30</v>
      </c>
      <c r="F51" s="32">
        <v>101.93</v>
      </c>
      <c r="G51" s="32">
        <f t="shared" si="10"/>
        <v>3057.9</v>
      </c>
      <c r="H51" s="47">
        <v>15</v>
      </c>
      <c r="I51" s="145">
        <f t="shared" si="0"/>
        <v>1528.95</v>
      </c>
      <c r="J51" s="146">
        <f t="shared" si="6"/>
        <v>0.5</v>
      </c>
      <c r="K51" s="46"/>
      <c r="L51" s="46">
        <f>K51*F51</f>
        <v>0</v>
      </c>
      <c r="M51" s="49">
        <f t="shared" si="1"/>
        <v>0</v>
      </c>
      <c r="N51" s="47">
        <f t="shared" si="8"/>
        <v>15</v>
      </c>
      <c r="O51" s="47">
        <f t="shared" si="9"/>
        <v>1528.95</v>
      </c>
      <c r="P51" s="48">
        <f t="shared" si="3"/>
        <v>0.5</v>
      </c>
      <c r="R51" s="14"/>
    </row>
    <row r="52" spans="2:18" s="15" customFormat="1" ht="12.75">
      <c r="B52" s="107" t="s">
        <v>375</v>
      </c>
      <c r="C52" s="85" t="s">
        <v>138</v>
      </c>
      <c r="D52" s="84" t="s">
        <v>77</v>
      </c>
      <c r="E52" s="32">
        <v>16</v>
      </c>
      <c r="F52" s="32">
        <v>81.32</v>
      </c>
      <c r="G52" s="32">
        <f t="shared" si="10"/>
        <v>1301.12</v>
      </c>
      <c r="H52" s="47">
        <v>8</v>
      </c>
      <c r="I52" s="145">
        <f t="shared" si="0"/>
        <v>650.56</v>
      </c>
      <c r="J52" s="146">
        <f t="shared" si="6"/>
        <v>0.5</v>
      </c>
      <c r="K52" s="46"/>
      <c r="L52" s="46">
        <f>K52*F52</f>
        <v>0</v>
      </c>
      <c r="M52" s="49">
        <f t="shared" si="1"/>
        <v>0</v>
      </c>
      <c r="N52" s="47">
        <f t="shared" si="8"/>
        <v>8</v>
      </c>
      <c r="O52" s="47">
        <f t="shared" si="9"/>
        <v>650.56</v>
      </c>
      <c r="P52" s="48">
        <f t="shared" si="3"/>
        <v>0.5</v>
      </c>
      <c r="R52" s="14"/>
    </row>
    <row r="53" spans="2:18" s="15" customFormat="1" ht="12.75">
      <c r="B53" s="107" t="s">
        <v>376</v>
      </c>
      <c r="C53" s="85" t="s">
        <v>139</v>
      </c>
      <c r="D53" s="84" t="s">
        <v>140</v>
      </c>
      <c r="E53" s="32">
        <v>8</v>
      </c>
      <c r="F53" s="32">
        <v>950.24</v>
      </c>
      <c r="G53" s="32">
        <f t="shared" si="10"/>
        <v>7601.92</v>
      </c>
      <c r="H53" s="47"/>
      <c r="I53" s="145">
        <f t="shared" si="0"/>
        <v>0</v>
      </c>
      <c r="J53" s="146">
        <f t="shared" si="6"/>
        <v>0</v>
      </c>
      <c r="K53" s="46"/>
      <c r="L53" s="46">
        <f>K53*F53</f>
        <v>0</v>
      </c>
      <c r="M53" s="49">
        <f t="shared" si="1"/>
        <v>0</v>
      </c>
      <c r="N53" s="47">
        <f t="shared" si="8"/>
        <v>0</v>
      </c>
      <c r="O53" s="47">
        <f t="shared" si="9"/>
        <v>0</v>
      </c>
      <c r="P53" s="48">
        <f t="shared" si="3"/>
        <v>0</v>
      </c>
      <c r="R53" s="14"/>
    </row>
    <row r="54" spans="2:18" s="15" customFormat="1" ht="12.75">
      <c r="B54" s="107"/>
      <c r="C54" s="85"/>
      <c r="D54" s="84"/>
      <c r="E54" s="32"/>
      <c r="F54" s="111"/>
      <c r="G54" s="111"/>
      <c r="H54" s="47"/>
      <c r="I54" s="145">
        <f t="shared" si="0"/>
        <v>0</v>
      </c>
      <c r="J54" s="146"/>
      <c r="K54" s="46"/>
      <c r="L54" s="46"/>
      <c r="M54" s="49">
        <f t="shared" si="1"/>
        <v>0</v>
      </c>
      <c r="N54" s="47">
        <f t="shared" si="8"/>
        <v>0</v>
      </c>
      <c r="O54" s="47">
        <f t="shared" si="9"/>
        <v>0</v>
      </c>
      <c r="P54" s="48">
        <f t="shared" si="3"/>
        <v>0</v>
      </c>
      <c r="R54" s="14"/>
    </row>
    <row r="55" spans="2:18" s="15" customFormat="1" ht="12.75">
      <c r="B55" s="103" t="s">
        <v>78</v>
      </c>
      <c r="C55" s="89" t="s">
        <v>462</v>
      </c>
      <c r="D55" s="84"/>
      <c r="E55" s="32"/>
      <c r="F55" s="32"/>
      <c r="G55" s="32"/>
      <c r="H55" s="47"/>
      <c r="I55" s="145">
        <f t="shared" si="0"/>
        <v>0</v>
      </c>
      <c r="J55" s="146"/>
      <c r="K55" s="46"/>
      <c r="L55" s="46"/>
      <c r="M55" s="49">
        <f t="shared" si="1"/>
        <v>0</v>
      </c>
      <c r="N55" s="47">
        <f t="shared" si="8"/>
        <v>0</v>
      </c>
      <c r="O55" s="47">
        <f t="shared" si="9"/>
        <v>0</v>
      </c>
      <c r="P55" s="48">
        <f t="shared" si="3"/>
        <v>0</v>
      </c>
      <c r="R55" s="14"/>
    </row>
    <row r="56" spans="2:18" s="15" customFormat="1" ht="12.75">
      <c r="B56" s="107" t="s">
        <v>29</v>
      </c>
      <c r="C56" s="85" t="s">
        <v>141</v>
      </c>
      <c r="D56" s="84" t="s">
        <v>140</v>
      </c>
      <c r="E56" s="32">
        <v>7</v>
      </c>
      <c r="F56" s="32">
        <v>15751.42</v>
      </c>
      <c r="G56" s="32">
        <f>E56*F56</f>
        <v>110259.94</v>
      </c>
      <c r="H56" s="47">
        <v>1</v>
      </c>
      <c r="I56" s="145">
        <f t="shared" si="0"/>
        <v>15751.42</v>
      </c>
      <c r="J56" s="146">
        <f t="shared" si="6"/>
        <v>0.14285714285714285</v>
      </c>
      <c r="K56" s="46">
        <v>1</v>
      </c>
      <c r="L56" s="46">
        <f>K56*F56</f>
        <v>15751.42</v>
      </c>
      <c r="M56" s="49">
        <f t="shared" si="1"/>
        <v>0.14285714285714285</v>
      </c>
      <c r="N56" s="47">
        <f t="shared" si="8"/>
        <v>2</v>
      </c>
      <c r="O56" s="47">
        <f t="shared" si="9"/>
        <v>31502.84</v>
      </c>
      <c r="P56" s="48">
        <f t="shared" si="3"/>
        <v>0.2857142857142857</v>
      </c>
      <c r="R56" s="14"/>
    </row>
    <row r="57" spans="2:18" s="15" customFormat="1" ht="12.75">
      <c r="B57" s="107" t="s">
        <v>79</v>
      </c>
      <c r="C57" s="85" t="s">
        <v>142</v>
      </c>
      <c r="D57" s="84" t="s">
        <v>140</v>
      </c>
      <c r="E57" s="32">
        <v>6</v>
      </c>
      <c r="F57" s="32">
        <v>11168.79</v>
      </c>
      <c r="G57" s="32">
        <f>E57*F57</f>
        <v>67012.74</v>
      </c>
      <c r="H57" s="47"/>
      <c r="I57" s="145">
        <f t="shared" si="0"/>
        <v>0</v>
      </c>
      <c r="J57" s="146">
        <f t="shared" si="6"/>
        <v>0</v>
      </c>
      <c r="K57" s="46"/>
      <c r="L57" s="46">
        <f>K57*F57</f>
        <v>0</v>
      </c>
      <c r="M57" s="49">
        <f t="shared" si="1"/>
        <v>0</v>
      </c>
      <c r="N57" s="47">
        <f t="shared" si="8"/>
        <v>0</v>
      </c>
      <c r="O57" s="47">
        <f t="shared" si="9"/>
        <v>0</v>
      </c>
      <c r="P57" s="48">
        <f t="shared" si="3"/>
        <v>0</v>
      </c>
      <c r="R57" s="14"/>
    </row>
    <row r="58" spans="2:18" s="15" customFormat="1" ht="12.75">
      <c r="B58" s="107"/>
      <c r="C58" s="85"/>
      <c r="D58" s="84"/>
      <c r="E58" s="32"/>
      <c r="F58" s="111"/>
      <c r="G58" s="111"/>
      <c r="H58" s="47"/>
      <c r="I58" s="145">
        <f t="shared" si="0"/>
        <v>0</v>
      </c>
      <c r="J58" s="146"/>
      <c r="K58" s="46"/>
      <c r="L58" s="46"/>
      <c r="M58" s="49">
        <f t="shared" si="1"/>
        <v>0</v>
      </c>
      <c r="N58" s="47">
        <f t="shared" si="8"/>
        <v>0</v>
      </c>
      <c r="O58" s="47">
        <f t="shared" si="9"/>
        <v>0</v>
      </c>
      <c r="P58" s="48">
        <f t="shared" si="3"/>
        <v>0</v>
      </c>
      <c r="R58" s="14"/>
    </row>
    <row r="59" spans="2:18" s="15" customFormat="1" ht="15">
      <c r="B59" s="108" t="s">
        <v>80</v>
      </c>
      <c r="C59" s="90" t="s">
        <v>466</v>
      </c>
      <c r="D59" s="84"/>
      <c r="E59" s="32"/>
      <c r="F59" s="32"/>
      <c r="G59" s="32">
        <f t="shared" si="4"/>
        <v>0</v>
      </c>
      <c r="H59" s="47"/>
      <c r="I59" s="145">
        <f t="shared" si="0"/>
        <v>0</v>
      </c>
      <c r="J59" s="146"/>
      <c r="K59" s="46"/>
      <c r="L59" s="46">
        <f t="shared" si="5"/>
        <v>0</v>
      </c>
      <c r="M59" s="49">
        <f t="shared" si="1"/>
        <v>0</v>
      </c>
      <c r="N59" s="47">
        <f t="shared" si="8"/>
        <v>0</v>
      </c>
      <c r="O59" s="47">
        <f t="shared" si="9"/>
        <v>0</v>
      </c>
      <c r="P59" s="48">
        <f t="shared" si="3"/>
        <v>0</v>
      </c>
      <c r="R59" s="14"/>
    </row>
    <row r="60" spans="2:18" s="15" customFormat="1" ht="25.5">
      <c r="B60" s="107" t="s">
        <v>25</v>
      </c>
      <c r="C60" s="88" t="s">
        <v>156</v>
      </c>
      <c r="D60" s="84" t="s">
        <v>19</v>
      </c>
      <c r="E60" s="32">
        <v>169543.73</v>
      </c>
      <c r="F60" s="32">
        <v>0.22</v>
      </c>
      <c r="G60" s="32">
        <f>E60*F60</f>
        <v>37299.6206</v>
      </c>
      <c r="H60" s="47"/>
      <c r="I60" s="145">
        <f t="shared" si="0"/>
        <v>0</v>
      </c>
      <c r="J60" s="146">
        <f t="shared" si="6"/>
        <v>0</v>
      </c>
      <c r="K60" s="46">
        <v>40000</v>
      </c>
      <c r="L60" s="46">
        <f t="shared" si="5"/>
        <v>8800</v>
      </c>
      <c r="M60" s="49">
        <f t="shared" si="1"/>
        <v>0.2359273327300278</v>
      </c>
      <c r="N60" s="47">
        <f t="shared" si="8"/>
        <v>40000</v>
      </c>
      <c r="O60" s="47">
        <f t="shared" si="9"/>
        <v>8800</v>
      </c>
      <c r="P60" s="48">
        <f t="shared" si="3"/>
        <v>0.2359273327300278</v>
      </c>
      <c r="R60" s="14"/>
    </row>
    <row r="61" spans="2:18" s="15" customFormat="1" ht="25.5">
      <c r="B61" s="107" t="s">
        <v>41</v>
      </c>
      <c r="C61" s="81" t="s">
        <v>157</v>
      </c>
      <c r="D61" s="84" t="s">
        <v>20</v>
      </c>
      <c r="E61" s="32">
        <v>21289</v>
      </c>
      <c r="F61" s="32">
        <v>3.72</v>
      </c>
      <c r="G61" s="32">
        <f aca="true" t="shared" si="11" ref="G61:G94">E61*F61</f>
        <v>79195.08</v>
      </c>
      <c r="H61" s="47"/>
      <c r="I61" s="145">
        <f t="shared" si="0"/>
        <v>0</v>
      </c>
      <c r="J61" s="146">
        <f t="shared" si="6"/>
        <v>0</v>
      </c>
      <c r="K61" s="46"/>
      <c r="L61" s="46">
        <f t="shared" si="5"/>
        <v>0</v>
      </c>
      <c r="M61" s="49">
        <f t="shared" si="1"/>
        <v>0</v>
      </c>
      <c r="N61" s="47">
        <f t="shared" si="8"/>
        <v>0</v>
      </c>
      <c r="O61" s="47">
        <f t="shared" si="9"/>
        <v>0</v>
      </c>
      <c r="P61" s="48">
        <f t="shared" si="3"/>
        <v>0</v>
      </c>
      <c r="R61" s="14"/>
    </row>
    <row r="62" spans="2:18" s="15" customFormat="1" ht="25.5">
      <c r="B62" s="107" t="s">
        <v>42</v>
      </c>
      <c r="C62" s="81" t="s">
        <v>158</v>
      </c>
      <c r="D62" s="84" t="s">
        <v>20</v>
      </c>
      <c r="E62" s="32">
        <v>362</v>
      </c>
      <c r="F62" s="32">
        <v>1.55</v>
      </c>
      <c r="G62" s="32">
        <f t="shared" si="11"/>
        <v>561.1</v>
      </c>
      <c r="H62" s="47"/>
      <c r="I62" s="145">
        <f t="shared" si="0"/>
        <v>0</v>
      </c>
      <c r="J62" s="146">
        <f t="shared" si="6"/>
        <v>0</v>
      </c>
      <c r="K62" s="46"/>
      <c r="L62" s="46">
        <f t="shared" si="5"/>
        <v>0</v>
      </c>
      <c r="M62" s="49">
        <f t="shared" si="1"/>
        <v>0</v>
      </c>
      <c r="N62" s="47">
        <f t="shared" si="8"/>
        <v>0</v>
      </c>
      <c r="O62" s="47">
        <f t="shared" si="9"/>
        <v>0</v>
      </c>
      <c r="P62" s="48">
        <f t="shared" si="3"/>
        <v>0</v>
      </c>
      <c r="R62" s="14"/>
    </row>
    <row r="63" spans="2:18" s="15" customFormat="1" ht="12.75">
      <c r="B63" s="107" t="s">
        <v>43</v>
      </c>
      <c r="C63" s="83" t="s">
        <v>159</v>
      </c>
      <c r="D63" s="118" t="s">
        <v>174</v>
      </c>
      <c r="E63" s="32">
        <v>615.4</v>
      </c>
      <c r="F63" s="32">
        <v>0.9</v>
      </c>
      <c r="G63" s="32">
        <f t="shared" si="11"/>
        <v>553.86</v>
      </c>
      <c r="H63" s="47"/>
      <c r="I63" s="145">
        <f t="shared" si="0"/>
        <v>0</v>
      </c>
      <c r="J63" s="146">
        <f t="shared" si="6"/>
        <v>0</v>
      </c>
      <c r="K63" s="46"/>
      <c r="L63" s="46">
        <f t="shared" si="5"/>
        <v>0</v>
      </c>
      <c r="M63" s="49">
        <f t="shared" si="1"/>
        <v>0</v>
      </c>
      <c r="N63" s="47">
        <f t="shared" si="8"/>
        <v>0</v>
      </c>
      <c r="O63" s="47">
        <f t="shared" si="9"/>
        <v>0</v>
      </c>
      <c r="P63" s="48">
        <f t="shared" si="3"/>
        <v>0</v>
      </c>
      <c r="R63" s="14"/>
    </row>
    <row r="64" spans="2:18" s="15" customFormat="1" ht="25.5">
      <c r="B64" s="107" t="s">
        <v>44</v>
      </c>
      <c r="C64" s="81" t="s">
        <v>310</v>
      </c>
      <c r="D64" s="84" t="s">
        <v>20</v>
      </c>
      <c r="E64" s="32">
        <v>8698</v>
      </c>
      <c r="F64" s="32">
        <v>1.55</v>
      </c>
      <c r="G64" s="32">
        <f t="shared" si="11"/>
        <v>13481.9</v>
      </c>
      <c r="H64" s="47"/>
      <c r="I64" s="145">
        <f t="shared" si="0"/>
        <v>0</v>
      </c>
      <c r="J64" s="146">
        <f t="shared" si="6"/>
        <v>0</v>
      </c>
      <c r="K64" s="46"/>
      <c r="L64" s="46"/>
      <c r="M64" s="49">
        <f t="shared" si="1"/>
        <v>0</v>
      </c>
      <c r="N64" s="47">
        <f t="shared" si="8"/>
        <v>0</v>
      </c>
      <c r="O64" s="47">
        <f t="shared" si="9"/>
        <v>0</v>
      </c>
      <c r="P64" s="48">
        <f t="shared" si="3"/>
        <v>0</v>
      </c>
      <c r="R64" s="14"/>
    </row>
    <row r="65" spans="2:18" s="15" customFormat="1" ht="12.75">
      <c r="B65" s="107" t="s">
        <v>45</v>
      </c>
      <c r="C65" s="83" t="s">
        <v>159</v>
      </c>
      <c r="D65" s="84" t="s">
        <v>174</v>
      </c>
      <c r="E65" s="32">
        <v>14786.6</v>
      </c>
      <c r="F65" s="32">
        <v>0.94</v>
      </c>
      <c r="G65" s="32">
        <f t="shared" si="11"/>
        <v>13899.404</v>
      </c>
      <c r="H65" s="47"/>
      <c r="I65" s="145">
        <f t="shared" si="0"/>
        <v>0</v>
      </c>
      <c r="J65" s="146">
        <f t="shared" si="6"/>
        <v>0</v>
      </c>
      <c r="K65" s="46"/>
      <c r="L65" s="46">
        <f t="shared" si="5"/>
        <v>0</v>
      </c>
      <c r="M65" s="49">
        <f t="shared" si="1"/>
        <v>0</v>
      </c>
      <c r="N65" s="47">
        <f t="shared" si="8"/>
        <v>0</v>
      </c>
      <c r="O65" s="47">
        <f t="shared" si="9"/>
        <v>0</v>
      </c>
      <c r="P65" s="48">
        <f t="shared" si="3"/>
        <v>0</v>
      </c>
      <c r="R65" s="14"/>
    </row>
    <row r="66" spans="2:18" s="15" customFormat="1" ht="25.5">
      <c r="B66" s="107" t="s">
        <v>81</v>
      </c>
      <c r="C66" s="81" t="s">
        <v>160</v>
      </c>
      <c r="D66" s="84" t="s">
        <v>20</v>
      </c>
      <c r="E66" s="32">
        <v>23157</v>
      </c>
      <c r="F66" s="32">
        <v>1.55</v>
      </c>
      <c r="G66" s="32">
        <f t="shared" si="11"/>
        <v>35893.35</v>
      </c>
      <c r="H66" s="47"/>
      <c r="I66" s="145">
        <f t="shared" si="0"/>
        <v>0</v>
      </c>
      <c r="J66" s="146">
        <f t="shared" si="6"/>
        <v>0</v>
      </c>
      <c r="K66" s="46"/>
      <c r="L66" s="46">
        <f t="shared" si="5"/>
        <v>0</v>
      </c>
      <c r="M66" s="49">
        <f t="shared" si="1"/>
        <v>0</v>
      </c>
      <c r="N66" s="47">
        <f t="shared" si="8"/>
        <v>0</v>
      </c>
      <c r="O66" s="47">
        <f t="shared" si="9"/>
        <v>0</v>
      </c>
      <c r="P66" s="48">
        <f t="shared" si="3"/>
        <v>0</v>
      </c>
      <c r="R66" s="14"/>
    </row>
    <row r="67" spans="2:18" s="15" customFormat="1" ht="12.75">
      <c r="B67" s="107" t="s">
        <v>82</v>
      </c>
      <c r="C67" s="81" t="s">
        <v>159</v>
      </c>
      <c r="D67" s="84" t="s">
        <v>174</v>
      </c>
      <c r="E67" s="32">
        <v>39366.9</v>
      </c>
      <c r="F67" s="32">
        <v>1.61</v>
      </c>
      <c r="G67" s="32">
        <f t="shared" si="11"/>
        <v>63380.709</v>
      </c>
      <c r="H67" s="47"/>
      <c r="I67" s="145">
        <f t="shared" si="0"/>
        <v>0</v>
      </c>
      <c r="J67" s="146">
        <f t="shared" si="6"/>
        <v>0</v>
      </c>
      <c r="K67" s="46"/>
      <c r="L67" s="46">
        <f t="shared" si="5"/>
        <v>0</v>
      </c>
      <c r="M67" s="49">
        <f t="shared" si="1"/>
        <v>0</v>
      </c>
      <c r="N67" s="47">
        <f t="shared" si="8"/>
        <v>0</v>
      </c>
      <c r="O67" s="47">
        <f t="shared" si="9"/>
        <v>0</v>
      </c>
      <c r="P67" s="48">
        <f t="shared" si="3"/>
        <v>0</v>
      </c>
      <c r="R67" s="14"/>
    </row>
    <row r="68" spans="2:18" s="15" customFormat="1" ht="13.5" customHeight="1">
      <c r="B68" s="107" t="s">
        <v>143</v>
      </c>
      <c r="C68" s="83" t="s">
        <v>161</v>
      </c>
      <c r="D68" s="84" t="s">
        <v>20</v>
      </c>
      <c r="E68" s="32">
        <v>23842</v>
      </c>
      <c r="F68" s="32">
        <v>1.55</v>
      </c>
      <c r="G68" s="32">
        <f t="shared" si="11"/>
        <v>36955.1</v>
      </c>
      <c r="H68" s="47"/>
      <c r="I68" s="145">
        <f t="shared" si="0"/>
        <v>0</v>
      </c>
      <c r="J68" s="146">
        <f t="shared" si="6"/>
        <v>0</v>
      </c>
      <c r="K68" s="46"/>
      <c r="L68" s="46">
        <f t="shared" si="5"/>
        <v>0</v>
      </c>
      <c r="M68" s="49">
        <f t="shared" si="1"/>
        <v>0</v>
      </c>
      <c r="N68" s="47">
        <f t="shared" si="8"/>
        <v>0</v>
      </c>
      <c r="O68" s="47">
        <f t="shared" si="9"/>
        <v>0</v>
      </c>
      <c r="P68" s="48">
        <f t="shared" si="3"/>
        <v>0</v>
      </c>
      <c r="R68" s="14"/>
    </row>
    <row r="69" spans="2:18" s="15" customFormat="1" ht="14.25" customHeight="1">
      <c r="B69" s="107" t="s">
        <v>144</v>
      </c>
      <c r="C69" s="83" t="s">
        <v>159</v>
      </c>
      <c r="D69" s="84" t="s">
        <v>174</v>
      </c>
      <c r="E69" s="32">
        <v>40531.4</v>
      </c>
      <c r="F69" s="32">
        <v>1.64</v>
      </c>
      <c r="G69" s="32">
        <f t="shared" si="11"/>
        <v>66471.496</v>
      </c>
      <c r="H69" s="47"/>
      <c r="I69" s="145">
        <f t="shared" si="0"/>
        <v>0</v>
      </c>
      <c r="J69" s="146">
        <f t="shared" si="6"/>
        <v>0</v>
      </c>
      <c r="K69" s="46"/>
      <c r="L69" s="46">
        <f t="shared" si="5"/>
        <v>0</v>
      </c>
      <c r="M69" s="49">
        <f t="shared" si="1"/>
        <v>0</v>
      </c>
      <c r="N69" s="47">
        <f t="shared" si="8"/>
        <v>0</v>
      </c>
      <c r="O69" s="47">
        <f t="shared" si="9"/>
        <v>0</v>
      </c>
      <c r="P69" s="48">
        <f t="shared" si="3"/>
        <v>0</v>
      </c>
      <c r="R69" s="14"/>
    </row>
    <row r="70" spans="2:18" s="15" customFormat="1" ht="14.25" customHeight="1">
      <c r="B70" s="107" t="s">
        <v>145</v>
      </c>
      <c r="C70" s="83" t="s">
        <v>162</v>
      </c>
      <c r="D70" s="84" t="s">
        <v>20</v>
      </c>
      <c r="E70" s="32">
        <v>16385</v>
      </c>
      <c r="F70" s="32">
        <v>1.55</v>
      </c>
      <c r="G70" s="32">
        <f t="shared" si="11"/>
        <v>25396.75</v>
      </c>
      <c r="H70" s="47"/>
      <c r="I70" s="145">
        <f t="shared" si="0"/>
        <v>0</v>
      </c>
      <c r="J70" s="146">
        <f t="shared" si="6"/>
        <v>0</v>
      </c>
      <c r="K70" s="46"/>
      <c r="L70" s="46">
        <f t="shared" si="5"/>
        <v>0</v>
      </c>
      <c r="M70" s="49">
        <f t="shared" si="1"/>
        <v>0</v>
      </c>
      <c r="N70" s="47">
        <f t="shared" si="8"/>
        <v>0</v>
      </c>
      <c r="O70" s="47">
        <f t="shared" si="9"/>
        <v>0</v>
      </c>
      <c r="P70" s="48">
        <f t="shared" si="3"/>
        <v>0</v>
      </c>
      <c r="R70" s="14"/>
    </row>
    <row r="71" spans="2:18" s="15" customFormat="1" ht="14.25" customHeight="1">
      <c r="B71" s="107" t="s">
        <v>146</v>
      </c>
      <c r="C71" s="83" t="s">
        <v>159</v>
      </c>
      <c r="D71" s="84" t="s">
        <v>174</v>
      </c>
      <c r="E71" s="32">
        <v>27854.5</v>
      </c>
      <c r="F71" s="32">
        <v>1.67</v>
      </c>
      <c r="G71" s="32">
        <f t="shared" si="11"/>
        <v>46517.015</v>
      </c>
      <c r="H71" s="47"/>
      <c r="I71" s="145">
        <f t="shared" si="0"/>
        <v>0</v>
      </c>
      <c r="J71" s="146">
        <f t="shared" si="6"/>
        <v>0</v>
      </c>
      <c r="K71" s="46"/>
      <c r="L71" s="46">
        <f t="shared" si="5"/>
        <v>0</v>
      </c>
      <c r="M71" s="49">
        <f t="shared" si="1"/>
        <v>0</v>
      </c>
      <c r="N71" s="47">
        <f t="shared" si="8"/>
        <v>0</v>
      </c>
      <c r="O71" s="47">
        <f t="shared" si="9"/>
        <v>0</v>
      </c>
      <c r="P71" s="48">
        <f t="shared" si="3"/>
        <v>0</v>
      </c>
      <c r="R71" s="14"/>
    </row>
    <row r="72" spans="2:18" s="15" customFormat="1" ht="14.25" customHeight="1">
      <c r="B72" s="107" t="s">
        <v>147</v>
      </c>
      <c r="C72" s="83" t="s">
        <v>163</v>
      </c>
      <c r="D72" s="84" t="s">
        <v>20</v>
      </c>
      <c r="E72" s="32">
        <v>30556</v>
      </c>
      <c r="F72" s="32">
        <v>1.55</v>
      </c>
      <c r="G72" s="32">
        <f t="shared" si="11"/>
        <v>47361.8</v>
      </c>
      <c r="H72" s="47"/>
      <c r="I72" s="145">
        <f t="shared" si="0"/>
        <v>0</v>
      </c>
      <c r="J72" s="146">
        <f t="shared" si="6"/>
        <v>0</v>
      </c>
      <c r="K72" s="46"/>
      <c r="L72" s="46">
        <f t="shared" si="5"/>
        <v>0</v>
      </c>
      <c r="M72" s="49">
        <f t="shared" si="1"/>
        <v>0</v>
      </c>
      <c r="N72" s="47">
        <f t="shared" si="8"/>
        <v>0</v>
      </c>
      <c r="O72" s="47">
        <f t="shared" si="9"/>
        <v>0</v>
      </c>
      <c r="P72" s="48">
        <f t="shared" si="3"/>
        <v>0</v>
      </c>
      <c r="R72" s="14"/>
    </row>
    <row r="73" spans="2:18" s="15" customFormat="1" ht="14.25" customHeight="1">
      <c r="B73" s="107" t="s">
        <v>148</v>
      </c>
      <c r="C73" s="83" t="s">
        <v>159</v>
      </c>
      <c r="D73" s="84" t="s">
        <v>174</v>
      </c>
      <c r="E73" s="32">
        <v>51945.2</v>
      </c>
      <c r="F73" s="32">
        <v>1.7</v>
      </c>
      <c r="G73" s="32">
        <f t="shared" si="11"/>
        <v>88306.84</v>
      </c>
      <c r="H73" s="47"/>
      <c r="I73" s="145">
        <f t="shared" si="0"/>
        <v>0</v>
      </c>
      <c r="J73" s="146">
        <f t="shared" si="6"/>
        <v>0</v>
      </c>
      <c r="K73" s="46"/>
      <c r="L73" s="46">
        <f t="shared" si="5"/>
        <v>0</v>
      </c>
      <c r="M73" s="49">
        <f t="shared" si="1"/>
        <v>0</v>
      </c>
      <c r="N73" s="47">
        <f t="shared" si="8"/>
        <v>0</v>
      </c>
      <c r="O73" s="47">
        <f t="shared" si="9"/>
        <v>0</v>
      </c>
      <c r="P73" s="48">
        <f t="shared" si="3"/>
        <v>0</v>
      </c>
      <c r="R73" s="14"/>
    </row>
    <row r="74" spans="2:18" s="15" customFormat="1" ht="14.25" customHeight="1">
      <c r="B74" s="107" t="s">
        <v>149</v>
      </c>
      <c r="C74" s="83" t="s">
        <v>164</v>
      </c>
      <c r="D74" s="84" t="s">
        <v>20</v>
      </c>
      <c r="E74" s="32">
        <v>339</v>
      </c>
      <c r="F74" s="32">
        <v>1.55</v>
      </c>
      <c r="G74" s="32">
        <f t="shared" si="11"/>
        <v>525.45</v>
      </c>
      <c r="H74" s="47"/>
      <c r="I74" s="145">
        <f t="shared" si="0"/>
        <v>0</v>
      </c>
      <c r="J74" s="146">
        <f t="shared" si="6"/>
        <v>0</v>
      </c>
      <c r="K74" s="46"/>
      <c r="L74" s="46">
        <f t="shared" si="5"/>
        <v>0</v>
      </c>
      <c r="M74" s="49">
        <f t="shared" si="1"/>
        <v>0</v>
      </c>
      <c r="N74" s="47">
        <f t="shared" si="8"/>
        <v>0</v>
      </c>
      <c r="O74" s="47">
        <f t="shared" si="9"/>
        <v>0</v>
      </c>
      <c r="P74" s="48">
        <f t="shared" si="3"/>
        <v>0</v>
      </c>
      <c r="R74" s="14"/>
    </row>
    <row r="75" spans="2:18" s="15" customFormat="1" ht="13.5" customHeight="1">
      <c r="B75" s="107" t="s">
        <v>150</v>
      </c>
      <c r="C75" s="83" t="s">
        <v>159</v>
      </c>
      <c r="D75" s="84" t="s">
        <v>174</v>
      </c>
      <c r="E75" s="32">
        <v>576.3</v>
      </c>
      <c r="F75" s="32">
        <v>1.73</v>
      </c>
      <c r="G75" s="32">
        <f t="shared" si="11"/>
        <v>996.9989999999999</v>
      </c>
      <c r="H75" s="47"/>
      <c r="I75" s="145">
        <f t="shared" si="0"/>
        <v>0</v>
      </c>
      <c r="J75" s="146">
        <f t="shared" si="6"/>
        <v>0</v>
      </c>
      <c r="K75" s="46"/>
      <c r="L75" s="46">
        <f t="shared" si="5"/>
        <v>0</v>
      </c>
      <c r="M75" s="49">
        <f t="shared" si="1"/>
        <v>0</v>
      </c>
      <c r="N75" s="47">
        <f t="shared" si="8"/>
        <v>0</v>
      </c>
      <c r="O75" s="47">
        <f t="shared" si="9"/>
        <v>0</v>
      </c>
      <c r="P75" s="48">
        <f t="shared" si="3"/>
        <v>0</v>
      </c>
      <c r="R75" s="14"/>
    </row>
    <row r="76" spans="2:18" s="15" customFormat="1" ht="13.5" customHeight="1">
      <c r="B76" s="107" t="s">
        <v>151</v>
      </c>
      <c r="C76" s="83" t="s">
        <v>165</v>
      </c>
      <c r="D76" s="84" t="s">
        <v>20</v>
      </c>
      <c r="E76" s="32">
        <v>3639</v>
      </c>
      <c r="F76" s="32">
        <v>1.55</v>
      </c>
      <c r="G76" s="32">
        <f t="shared" si="11"/>
        <v>5640.45</v>
      </c>
      <c r="H76" s="47"/>
      <c r="I76" s="145">
        <f t="shared" si="0"/>
        <v>0</v>
      </c>
      <c r="J76" s="146">
        <f t="shared" si="6"/>
        <v>0</v>
      </c>
      <c r="K76" s="46"/>
      <c r="L76" s="46">
        <f t="shared" si="5"/>
        <v>0</v>
      </c>
      <c r="M76" s="49">
        <f t="shared" si="1"/>
        <v>0</v>
      </c>
      <c r="N76" s="47">
        <f t="shared" si="8"/>
        <v>0</v>
      </c>
      <c r="O76" s="47">
        <f t="shared" si="9"/>
        <v>0</v>
      </c>
      <c r="P76" s="48">
        <f t="shared" si="3"/>
        <v>0</v>
      </c>
      <c r="R76" s="14"/>
    </row>
    <row r="77" spans="2:18" s="15" customFormat="1" ht="14.25" customHeight="1">
      <c r="B77" s="107" t="s">
        <v>152</v>
      </c>
      <c r="C77" s="83" t="s">
        <v>159</v>
      </c>
      <c r="D77" s="84" t="s">
        <v>174</v>
      </c>
      <c r="E77" s="32">
        <v>6186.3</v>
      </c>
      <c r="F77" s="32">
        <v>1.76</v>
      </c>
      <c r="G77" s="32">
        <f t="shared" si="11"/>
        <v>10887.888</v>
      </c>
      <c r="H77" s="47"/>
      <c r="I77" s="145">
        <f t="shared" si="0"/>
        <v>0</v>
      </c>
      <c r="J77" s="146">
        <f t="shared" si="6"/>
        <v>0</v>
      </c>
      <c r="K77" s="46"/>
      <c r="L77" s="46">
        <f t="shared" si="5"/>
        <v>0</v>
      </c>
      <c r="M77" s="49">
        <f t="shared" si="1"/>
        <v>0</v>
      </c>
      <c r="N77" s="47">
        <f t="shared" si="8"/>
        <v>0</v>
      </c>
      <c r="O77" s="47">
        <f t="shared" si="9"/>
        <v>0</v>
      </c>
      <c r="P77" s="48">
        <f t="shared" si="3"/>
        <v>0</v>
      </c>
      <c r="R77" s="14"/>
    </row>
    <row r="78" spans="2:18" s="15" customFormat="1" ht="13.5" customHeight="1">
      <c r="B78" s="107" t="s">
        <v>153</v>
      </c>
      <c r="C78" s="83" t="s">
        <v>166</v>
      </c>
      <c r="D78" s="84" t="s">
        <v>20</v>
      </c>
      <c r="E78" s="32">
        <v>1484</v>
      </c>
      <c r="F78" s="32">
        <v>1.55</v>
      </c>
      <c r="G78" s="32">
        <f t="shared" si="11"/>
        <v>2300.2000000000003</v>
      </c>
      <c r="H78" s="47"/>
      <c r="I78" s="145">
        <f t="shared" si="0"/>
        <v>0</v>
      </c>
      <c r="J78" s="146">
        <f t="shared" si="6"/>
        <v>0</v>
      </c>
      <c r="K78" s="46"/>
      <c r="L78" s="46">
        <f t="shared" si="5"/>
        <v>0</v>
      </c>
      <c r="M78" s="49">
        <f t="shared" si="1"/>
        <v>0</v>
      </c>
      <c r="N78" s="47">
        <f t="shared" si="8"/>
        <v>0</v>
      </c>
      <c r="O78" s="47">
        <f t="shared" si="9"/>
        <v>0</v>
      </c>
      <c r="P78" s="48">
        <f t="shared" si="3"/>
        <v>0</v>
      </c>
      <c r="R78" s="14"/>
    </row>
    <row r="79" spans="2:18" s="15" customFormat="1" ht="12.75">
      <c r="B79" s="107" t="s">
        <v>154</v>
      </c>
      <c r="C79" s="81" t="s">
        <v>159</v>
      </c>
      <c r="D79" s="84" t="s">
        <v>174</v>
      </c>
      <c r="E79" s="32">
        <v>2522.8</v>
      </c>
      <c r="F79" s="32">
        <v>1.79</v>
      </c>
      <c r="G79" s="32">
        <f t="shared" si="11"/>
        <v>4515.812000000001</v>
      </c>
      <c r="H79" s="47"/>
      <c r="I79" s="145">
        <f t="shared" si="0"/>
        <v>0</v>
      </c>
      <c r="J79" s="146">
        <f t="shared" si="6"/>
        <v>0</v>
      </c>
      <c r="K79" s="46"/>
      <c r="L79" s="46">
        <f t="shared" si="5"/>
        <v>0</v>
      </c>
      <c r="M79" s="49">
        <f t="shared" si="1"/>
        <v>0</v>
      </c>
      <c r="N79" s="47">
        <f t="shared" si="8"/>
        <v>0</v>
      </c>
      <c r="O79" s="47">
        <f t="shared" si="9"/>
        <v>0</v>
      </c>
      <c r="P79" s="48">
        <f t="shared" si="3"/>
        <v>0</v>
      </c>
      <c r="R79" s="14"/>
    </row>
    <row r="80" spans="2:18" s="15" customFormat="1" ht="25.5">
      <c r="B80" s="107" t="s">
        <v>155</v>
      </c>
      <c r="C80" s="83" t="s">
        <v>311</v>
      </c>
      <c r="D80" s="84" t="s">
        <v>20</v>
      </c>
      <c r="E80" s="32">
        <v>65</v>
      </c>
      <c r="F80" s="32">
        <v>1.55</v>
      </c>
      <c r="G80" s="32">
        <f t="shared" si="11"/>
        <v>100.75</v>
      </c>
      <c r="H80" s="47"/>
      <c r="I80" s="145">
        <f t="shared" si="0"/>
        <v>0</v>
      </c>
      <c r="J80" s="146">
        <f t="shared" si="6"/>
        <v>0</v>
      </c>
      <c r="K80" s="46"/>
      <c r="L80" s="46">
        <f t="shared" si="5"/>
        <v>0</v>
      </c>
      <c r="M80" s="49">
        <f t="shared" si="1"/>
        <v>0</v>
      </c>
      <c r="N80" s="47">
        <f t="shared" si="8"/>
        <v>0</v>
      </c>
      <c r="O80" s="47">
        <f t="shared" si="9"/>
        <v>0</v>
      </c>
      <c r="P80" s="48">
        <f t="shared" si="3"/>
        <v>0</v>
      </c>
      <c r="R80" s="14"/>
    </row>
    <row r="81" spans="2:18" s="15" customFormat="1" ht="12.75">
      <c r="B81" s="107" t="s">
        <v>170</v>
      </c>
      <c r="C81" s="83" t="s">
        <v>312</v>
      </c>
      <c r="D81" s="84" t="s">
        <v>174</v>
      </c>
      <c r="E81" s="32">
        <v>110.5</v>
      </c>
      <c r="F81" s="32">
        <v>10.58</v>
      </c>
      <c r="G81" s="32">
        <f t="shared" si="11"/>
        <v>1169.09</v>
      </c>
      <c r="H81" s="47"/>
      <c r="I81" s="145">
        <f t="shared" si="0"/>
        <v>0</v>
      </c>
      <c r="J81" s="146">
        <f t="shared" si="6"/>
        <v>0</v>
      </c>
      <c r="K81" s="46"/>
      <c r="L81" s="46">
        <f t="shared" si="5"/>
        <v>0</v>
      </c>
      <c r="M81" s="49">
        <f t="shared" si="1"/>
        <v>0</v>
      </c>
      <c r="N81" s="47">
        <f t="shared" si="8"/>
        <v>0</v>
      </c>
      <c r="O81" s="47">
        <f t="shared" si="9"/>
        <v>0</v>
      </c>
      <c r="P81" s="48">
        <f t="shared" si="3"/>
        <v>0</v>
      </c>
      <c r="R81" s="14"/>
    </row>
    <row r="82" spans="2:18" s="15" customFormat="1" ht="25.5">
      <c r="B82" s="107" t="s">
        <v>171</v>
      </c>
      <c r="C82" s="83" t="s">
        <v>167</v>
      </c>
      <c r="D82" s="84" t="s">
        <v>20</v>
      </c>
      <c r="E82" s="32">
        <v>65</v>
      </c>
      <c r="F82" s="32">
        <v>0.78</v>
      </c>
      <c r="G82" s="32">
        <f t="shared" si="11"/>
        <v>50.7</v>
      </c>
      <c r="H82" s="47"/>
      <c r="I82" s="145">
        <f aca="true" t="shared" si="12" ref="I82:I145">H82*F82</f>
        <v>0</v>
      </c>
      <c r="J82" s="146">
        <f aca="true" t="shared" si="13" ref="J82:J145">I82/G82</f>
        <v>0</v>
      </c>
      <c r="K82" s="46"/>
      <c r="L82" s="46">
        <f t="shared" si="5"/>
        <v>0</v>
      </c>
      <c r="M82" s="49">
        <f aca="true" t="shared" si="14" ref="M82:M145">IF(K82&gt;0,L82/(E82*F82),K82)</f>
        <v>0</v>
      </c>
      <c r="N82" s="47">
        <f t="shared" si="8"/>
        <v>0</v>
      </c>
      <c r="O82" s="47">
        <f t="shared" si="9"/>
        <v>0</v>
      </c>
      <c r="P82" s="48">
        <f aca="true" t="shared" si="15" ref="P82:P145">IF(N82&gt;0,O82/(E82*F82),N82)</f>
        <v>0</v>
      </c>
      <c r="R82" s="14"/>
    </row>
    <row r="83" spans="2:18" s="15" customFormat="1" ht="12.75">
      <c r="B83" s="107" t="s">
        <v>172</v>
      </c>
      <c r="C83" s="83" t="s">
        <v>168</v>
      </c>
      <c r="D83" s="84" t="s">
        <v>20</v>
      </c>
      <c r="E83" s="32">
        <v>23693</v>
      </c>
      <c r="F83" s="32">
        <v>2.91</v>
      </c>
      <c r="G83" s="32">
        <f t="shared" si="11"/>
        <v>68946.63</v>
      </c>
      <c r="H83" s="47"/>
      <c r="I83" s="145">
        <f t="shared" si="12"/>
        <v>0</v>
      </c>
      <c r="J83" s="146">
        <f t="shared" si="13"/>
        <v>0</v>
      </c>
      <c r="K83" s="46"/>
      <c r="L83" s="46">
        <f t="shared" si="5"/>
        <v>0</v>
      </c>
      <c r="M83" s="49">
        <f t="shared" si="14"/>
        <v>0</v>
      </c>
      <c r="N83" s="47">
        <f t="shared" si="8"/>
        <v>0</v>
      </c>
      <c r="O83" s="47">
        <f t="shared" si="9"/>
        <v>0</v>
      </c>
      <c r="P83" s="48">
        <f t="shared" si="15"/>
        <v>0</v>
      </c>
      <c r="R83" s="14"/>
    </row>
    <row r="84" spans="2:18" s="15" customFormat="1" ht="12.75">
      <c r="B84" s="107" t="s">
        <v>173</v>
      </c>
      <c r="C84" s="83" t="s">
        <v>169</v>
      </c>
      <c r="D84" s="84" t="s">
        <v>20</v>
      </c>
      <c r="E84" s="32">
        <v>78473</v>
      </c>
      <c r="F84" s="32">
        <v>2.25</v>
      </c>
      <c r="G84" s="32">
        <f t="shared" si="11"/>
        <v>176564.25</v>
      </c>
      <c r="H84" s="47"/>
      <c r="I84" s="145">
        <f t="shared" si="12"/>
        <v>0</v>
      </c>
      <c r="J84" s="146">
        <f t="shared" si="13"/>
        <v>0</v>
      </c>
      <c r="K84" s="46"/>
      <c r="L84" s="46">
        <f t="shared" si="5"/>
        <v>0</v>
      </c>
      <c r="M84" s="49">
        <f t="shared" si="14"/>
        <v>0</v>
      </c>
      <c r="N84" s="47">
        <f t="shared" si="8"/>
        <v>0</v>
      </c>
      <c r="O84" s="47">
        <f t="shared" si="9"/>
        <v>0</v>
      </c>
      <c r="P84" s="48">
        <f t="shared" si="15"/>
        <v>0</v>
      </c>
      <c r="R84" s="14"/>
    </row>
    <row r="85" spans="2:18" s="15" customFormat="1" ht="25.5">
      <c r="B85" s="107" t="s">
        <v>313</v>
      </c>
      <c r="C85" s="83" t="s">
        <v>320</v>
      </c>
      <c r="D85" s="84" t="s">
        <v>20</v>
      </c>
      <c r="E85" s="32">
        <v>5900</v>
      </c>
      <c r="F85" s="32">
        <v>11.35</v>
      </c>
      <c r="G85" s="32">
        <f t="shared" si="11"/>
        <v>66965</v>
      </c>
      <c r="H85" s="47"/>
      <c r="I85" s="145">
        <f t="shared" si="12"/>
        <v>0</v>
      </c>
      <c r="J85" s="146">
        <f t="shared" si="13"/>
        <v>0</v>
      </c>
      <c r="K85" s="46">
        <v>180</v>
      </c>
      <c r="L85" s="46">
        <f t="shared" si="5"/>
        <v>2043</v>
      </c>
      <c r="M85" s="49">
        <f t="shared" si="14"/>
        <v>0.030508474576271188</v>
      </c>
      <c r="N85" s="47">
        <f aca="true" t="shared" si="16" ref="N85:O148">K85+H85</f>
        <v>180</v>
      </c>
      <c r="O85" s="47">
        <f t="shared" si="16"/>
        <v>2043</v>
      </c>
      <c r="P85" s="48">
        <f t="shared" si="15"/>
        <v>0.030508474576271188</v>
      </c>
      <c r="R85" s="14"/>
    </row>
    <row r="86" spans="2:18" s="15" customFormat="1" ht="12.75">
      <c r="B86" s="107" t="s">
        <v>314</v>
      </c>
      <c r="C86" s="83" t="s">
        <v>312</v>
      </c>
      <c r="D86" s="84" t="s">
        <v>174</v>
      </c>
      <c r="E86" s="32">
        <v>10030</v>
      </c>
      <c r="F86" s="32">
        <v>12.12</v>
      </c>
      <c r="G86" s="32">
        <f t="shared" si="11"/>
        <v>121563.59999999999</v>
      </c>
      <c r="H86" s="47"/>
      <c r="I86" s="145">
        <f t="shared" si="12"/>
        <v>0</v>
      </c>
      <c r="J86" s="146">
        <f t="shared" si="13"/>
        <v>0</v>
      </c>
      <c r="K86" s="46">
        <v>4872</v>
      </c>
      <c r="L86" s="46">
        <f t="shared" si="5"/>
        <v>59048.64</v>
      </c>
      <c r="M86" s="49">
        <f t="shared" si="14"/>
        <v>0.4857427716849452</v>
      </c>
      <c r="N86" s="47">
        <f t="shared" si="16"/>
        <v>4872</v>
      </c>
      <c r="O86" s="47">
        <f t="shared" si="16"/>
        <v>59048.64</v>
      </c>
      <c r="P86" s="48">
        <f t="shared" si="15"/>
        <v>0.4857427716849452</v>
      </c>
      <c r="R86" s="14"/>
    </row>
    <row r="87" spans="2:18" s="15" customFormat="1" ht="12.75">
      <c r="B87" s="107" t="s">
        <v>315</v>
      </c>
      <c r="C87" s="83" t="s">
        <v>321</v>
      </c>
      <c r="D87" s="84" t="s">
        <v>20</v>
      </c>
      <c r="E87" s="32">
        <v>7670</v>
      </c>
      <c r="F87" s="32">
        <v>0.78</v>
      </c>
      <c r="G87" s="32">
        <f t="shared" si="11"/>
        <v>5982.6</v>
      </c>
      <c r="H87" s="47"/>
      <c r="I87" s="145">
        <f t="shared" si="12"/>
        <v>0</v>
      </c>
      <c r="J87" s="146">
        <f t="shared" si="13"/>
        <v>0</v>
      </c>
      <c r="K87" s="46"/>
      <c r="L87" s="46">
        <f t="shared" si="5"/>
        <v>0</v>
      </c>
      <c r="M87" s="49">
        <f t="shared" si="14"/>
        <v>0</v>
      </c>
      <c r="N87" s="47">
        <f t="shared" si="16"/>
        <v>0</v>
      </c>
      <c r="O87" s="47">
        <f t="shared" si="16"/>
        <v>0</v>
      </c>
      <c r="P87" s="48">
        <f t="shared" si="15"/>
        <v>0</v>
      </c>
      <c r="R87" s="14"/>
    </row>
    <row r="88" spans="2:18" s="15" customFormat="1" ht="12.75">
      <c r="B88" s="107" t="s">
        <v>316</v>
      </c>
      <c r="C88" s="83" t="s">
        <v>322</v>
      </c>
      <c r="D88" s="84" t="s">
        <v>20</v>
      </c>
      <c r="E88" s="32">
        <v>4560</v>
      </c>
      <c r="F88" s="32">
        <v>48.4</v>
      </c>
      <c r="G88" s="32">
        <f t="shared" si="11"/>
        <v>220704</v>
      </c>
      <c r="H88" s="47"/>
      <c r="I88" s="145">
        <f t="shared" si="12"/>
        <v>0</v>
      </c>
      <c r="J88" s="146">
        <f t="shared" si="13"/>
        <v>0</v>
      </c>
      <c r="K88" s="46"/>
      <c r="L88" s="46">
        <f t="shared" si="5"/>
        <v>0</v>
      </c>
      <c r="M88" s="49">
        <f t="shared" si="14"/>
        <v>0</v>
      </c>
      <c r="N88" s="47">
        <f t="shared" si="16"/>
        <v>0</v>
      </c>
      <c r="O88" s="47">
        <f t="shared" si="16"/>
        <v>0</v>
      </c>
      <c r="P88" s="48">
        <f t="shared" si="15"/>
        <v>0</v>
      </c>
      <c r="R88" s="14"/>
    </row>
    <row r="89" spans="2:18" s="15" customFormat="1" ht="25.5">
      <c r="B89" s="107" t="s">
        <v>317</v>
      </c>
      <c r="C89" s="83" t="s">
        <v>323</v>
      </c>
      <c r="D89" s="84" t="s">
        <v>20</v>
      </c>
      <c r="E89" s="32">
        <v>4560</v>
      </c>
      <c r="F89" s="32">
        <v>2.07</v>
      </c>
      <c r="G89" s="32">
        <f t="shared" si="11"/>
        <v>9439.199999999999</v>
      </c>
      <c r="H89" s="47"/>
      <c r="I89" s="145">
        <f t="shared" si="12"/>
        <v>0</v>
      </c>
      <c r="J89" s="146" t="s">
        <v>498</v>
      </c>
      <c r="K89" s="46"/>
      <c r="L89" s="46">
        <f t="shared" si="5"/>
        <v>0</v>
      </c>
      <c r="M89" s="49">
        <f t="shared" si="14"/>
        <v>0</v>
      </c>
      <c r="N89" s="47">
        <f t="shared" si="16"/>
        <v>0</v>
      </c>
      <c r="O89" s="47">
        <f t="shared" si="16"/>
        <v>0</v>
      </c>
      <c r="P89" s="48">
        <f t="shared" si="15"/>
        <v>0</v>
      </c>
      <c r="R89" s="14"/>
    </row>
    <row r="90" spans="2:18" s="15" customFormat="1" ht="12.75">
      <c r="B90" s="107" t="s">
        <v>318</v>
      </c>
      <c r="C90" s="83" t="s">
        <v>324</v>
      </c>
      <c r="D90" s="84" t="s">
        <v>20</v>
      </c>
      <c r="E90" s="32">
        <v>1340</v>
      </c>
      <c r="F90" s="32">
        <v>49.52</v>
      </c>
      <c r="G90" s="32">
        <f t="shared" si="11"/>
        <v>66356.8</v>
      </c>
      <c r="H90" s="47"/>
      <c r="I90" s="145">
        <f t="shared" si="12"/>
        <v>0</v>
      </c>
      <c r="J90" s="146">
        <f t="shared" si="13"/>
        <v>0</v>
      </c>
      <c r="K90" s="46"/>
      <c r="L90" s="46">
        <f t="shared" si="5"/>
        <v>0</v>
      </c>
      <c r="M90" s="49">
        <f t="shared" si="14"/>
        <v>0</v>
      </c>
      <c r="N90" s="47">
        <f t="shared" si="16"/>
        <v>0</v>
      </c>
      <c r="O90" s="47">
        <f t="shared" si="16"/>
        <v>0</v>
      </c>
      <c r="P90" s="48">
        <f t="shared" si="15"/>
        <v>0</v>
      </c>
      <c r="R90" s="14"/>
    </row>
    <row r="91" spans="2:18" s="15" customFormat="1" ht="25.5">
      <c r="B91" s="107" t="s">
        <v>319</v>
      </c>
      <c r="C91" s="83" t="s">
        <v>325</v>
      </c>
      <c r="D91" s="84" t="s">
        <v>20</v>
      </c>
      <c r="E91" s="32">
        <v>1340</v>
      </c>
      <c r="F91" s="32">
        <v>2.07</v>
      </c>
      <c r="G91" s="32">
        <f t="shared" si="11"/>
        <v>2773.7999999999997</v>
      </c>
      <c r="H91" s="47"/>
      <c r="I91" s="145">
        <f t="shared" si="12"/>
        <v>0</v>
      </c>
      <c r="J91" s="146">
        <f t="shared" si="13"/>
        <v>0</v>
      </c>
      <c r="K91" s="46"/>
      <c r="L91" s="46">
        <f t="shared" si="5"/>
        <v>0</v>
      </c>
      <c r="M91" s="49">
        <f t="shared" si="14"/>
        <v>0</v>
      </c>
      <c r="N91" s="47">
        <f t="shared" si="16"/>
        <v>0</v>
      </c>
      <c r="O91" s="47">
        <f t="shared" si="16"/>
        <v>0</v>
      </c>
      <c r="P91" s="48">
        <f t="shared" si="15"/>
        <v>0</v>
      </c>
      <c r="R91" s="14"/>
    </row>
    <row r="92" spans="2:18" s="15" customFormat="1" ht="12.75">
      <c r="B92" s="107" t="s">
        <v>326</v>
      </c>
      <c r="C92" s="83" t="s">
        <v>329</v>
      </c>
      <c r="D92" s="84" t="s">
        <v>20</v>
      </c>
      <c r="E92" s="32">
        <v>268</v>
      </c>
      <c r="F92" s="32">
        <v>2.99</v>
      </c>
      <c r="G92" s="32">
        <f t="shared" si="11"/>
        <v>801.32</v>
      </c>
      <c r="H92" s="47"/>
      <c r="I92" s="145">
        <f t="shared" si="12"/>
        <v>0</v>
      </c>
      <c r="J92" s="146">
        <f t="shared" si="13"/>
        <v>0</v>
      </c>
      <c r="K92" s="46"/>
      <c r="L92" s="46">
        <f t="shared" si="5"/>
        <v>0</v>
      </c>
      <c r="M92" s="49">
        <f t="shared" si="14"/>
        <v>0</v>
      </c>
      <c r="N92" s="47">
        <f t="shared" si="16"/>
        <v>0</v>
      </c>
      <c r="O92" s="47">
        <f t="shared" si="16"/>
        <v>0</v>
      </c>
      <c r="P92" s="48">
        <f t="shared" si="15"/>
        <v>0</v>
      </c>
      <c r="R92" s="14"/>
    </row>
    <row r="93" spans="2:18" s="15" customFormat="1" ht="12.75">
      <c r="B93" s="107" t="s">
        <v>327</v>
      </c>
      <c r="C93" s="83" t="s">
        <v>330</v>
      </c>
      <c r="D93" s="84" t="s">
        <v>20</v>
      </c>
      <c r="E93" s="32">
        <v>830</v>
      </c>
      <c r="F93" s="32">
        <v>6.72</v>
      </c>
      <c r="G93" s="32">
        <f t="shared" si="11"/>
        <v>5577.599999999999</v>
      </c>
      <c r="H93" s="47"/>
      <c r="I93" s="145">
        <f t="shared" si="12"/>
        <v>0</v>
      </c>
      <c r="J93" s="146">
        <f t="shared" si="13"/>
        <v>0</v>
      </c>
      <c r="K93" s="46"/>
      <c r="L93" s="46">
        <f t="shared" si="5"/>
        <v>0</v>
      </c>
      <c r="M93" s="49">
        <f t="shared" si="14"/>
        <v>0</v>
      </c>
      <c r="N93" s="47">
        <f t="shared" si="16"/>
        <v>0</v>
      </c>
      <c r="O93" s="47">
        <f t="shared" si="16"/>
        <v>0</v>
      </c>
      <c r="P93" s="48">
        <f t="shared" si="15"/>
        <v>0</v>
      </c>
      <c r="R93" s="14"/>
    </row>
    <row r="94" spans="2:18" s="15" customFormat="1" ht="25.5">
      <c r="B94" s="107" t="s">
        <v>328</v>
      </c>
      <c r="C94" s="83" t="s">
        <v>331</v>
      </c>
      <c r="D94" s="84" t="s">
        <v>174</v>
      </c>
      <c r="E94" s="32">
        <v>1411</v>
      </c>
      <c r="F94" s="32">
        <v>12</v>
      </c>
      <c r="G94" s="32">
        <f t="shared" si="11"/>
        <v>16932</v>
      </c>
      <c r="H94" s="47"/>
      <c r="I94" s="145">
        <f t="shared" si="12"/>
        <v>0</v>
      </c>
      <c r="J94" s="146">
        <f t="shared" si="13"/>
        <v>0</v>
      </c>
      <c r="K94" s="46"/>
      <c r="L94" s="46">
        <f t="shared" si="5"/>
        <v>0</v>
      </c>
      <c r="M94" s="49">
        <f t="shared" si="14"/>
        <v>0</v>
      </c>
      <c r="N94" s="47">
        <f t="shared" si="16"/>
        <v>0</v>
      </c>
      <c r="O94" s="47">
        <f t="shared" si="16"/>
        <v>0</v>
      </c>
      <c r="P94" s="48">
        <f t="shared" si="15"/>
        <v>0</v>
      </c>
      <c r="R94" s="14"/>
    </row>
    <row r="95" spans="2:18" s="15" customFormat="1" ht="12.75">
      <c r="B95" s="107"/>
      <c r="C95" s="83"/>
      <c r="D95" s="84"/>
      <c r="E95" s="32"/>
      <c r="F95" s="111"/>
      <c r="G95" s="111"/>
      <c r="H95" s="47"/>
      <c r="I95" s="145">
        <f t="shared" si="12"/>
        <v>0</v>
      </c>
      <c r="J95" s="146"/>
      <c r="K95" s="46"/>
      <c r="L95" s="46">
        <f t="shared" si="5"/>
        <v>0</v>
      </c>
      <c r="M95" s="49">
        <f t="shared" si="14"/>
        <v>0</v>
      </c>
      <c r="N95" s="47">
        <f t="shared" si="16"/>
        <v>0</v>
      </c>
      <c r="O95" s="47">
        <f t="shared" si="16"/>
        <v>0</v>
      </c>
      <c r="P95" s="48">
        <f t="shared" si="15"/>
        <v>0</v>
      </c>
      <c r="R95" s="14"/>
    </row>
    <row r="96" spans="2:18" s="15" customFormat="1" ht="12.75">
      <c r="B96" s="108" t="s">
        <v>186</v>
      </c>
      <c r="C96" s="98" t="s">
        <v>467</v>
      </c>
      <c r="D96" s="84"/>
      <c r="E96" s="32"/>
      <c r="F96" s="32"/>
      <c r="G96" s="32">
        <f t="shared" si="4"/>
        <v>0</v>
      </c>
      <c r="H96" s="47"/>
      <c r="I96" s="145">
        <f t="shared" si="12"/>
        <v>0</v>
      </c>
      <c r="J96" s="146"/>
      <c r="K96" s="46"/>
      <c r="L96" s="46">
        <f t="shared" si="5"/>
        <v>0</v>
      </c>
      <c r="M96" s="49">
        <f t="shared" si="14"/>
        <v>0</v>
      </c>
      <c r="N96" s="47">
        <f t="shared" si="16"/>
        <v>0</v>
      </c>
      <c r="O96" s="47">
        <f t="shared" si="16"/>
        <v>0</v>
      </c>
      <c r="P96" s="48">
        <f t="shared" si="15"/>
        <v>0</v>
      </c>
      <c r="R96" s="14"/>
    </row>
    <row r="97" spans="2:18" s="15" customFormat="1" ht="13.5" customHeight="1">
      <c r="B97" s="107" t="s">
        <v>31</v>
      </c>
      <c r="C97" s="83" t="s">
        <v>175</v>
      </c>
      <c r="D97" s="84" t="s">
        <v>19</v>
      </c>
      <c r="E97" s="32">
        <v>64445.66</v>
      </c>
      <c r="F97" s="32">
        <v>1.76</v>
      </c>
      <c r="G97" s="32">
        <f t="shared" si="4"/>
        <v>113424.3616</v>
      </c>
      <c r="H97" s="47"/>
      <c r="I97" s="145">
        <f t="shared" si="12"/>
        <v>0</v>
      </c>
      <c r="J97" s="146">
        <f t="shared" si="13"/>
        <v>0</v>
      </c>
      <c r="K97" s="46"/>
      <c r="L97" s="46">
        <f t="shared" si="5"/>
        <v>0</v>
      </c>
      <c r="M97" s="49">
        <f t="shared" si="14"/>
        <v>0</v>
      </c>
      <c r="N97" s="47">
        <f t="shared" si="16"/>
        <v>0</v>
      </c>
      <c r="O97" s="47">
        <f t="shared" si="16"/>
        <v>0</v>
      </c>
      <c r="P97" s="48">
        <f t="shared" si="15"/>
        <v>0</v>
      </c>
      <c r="R97" s="14"/>
    </row>
    <row r="98" spans="2:18" s="15" customFormat="1" ht="25.5">
      <c r="B98" s="107" t="s">
        <v>83</v>
      </c>
      <c r="C98" s="81" t="s">
        <v>332</v>
      </c>
      <c r="D98" s="84" t="s">
        <v>20</v>
      </c>
      <c r="E98" s="32">
        <v>9153.64</v>
      </c>
      <c r="F98" s="32">
        <v>14.35</v>
      </c>
      <c r="G98" s="32">
        <f t="shared" si="4"/>
        <v>131354.734</v>
      </c>
      <c r="H98" s="47"/>
      <c r="I98" s="145">
        <f t="shared" si="12"/>
        <v>0</v>
      </c>
      <c r="J98" s="146">
        <f t="shared" si="13"/>
        <v>0</v>
      </c>
      <c r="K98" s="46"/>
      <c r="L98" s="46">
        <f>K98*F98</f>
        <v>0</v>
      </c>
      <c r="M98" s="49">
        <f t="shared" si="14"/>
        <v>0</v>
      </c>
      <c r="N98" s="47">
        <f t="shared" si="16"/>
        <v>0</v>
      </c>
      <c r="O98" s="47">
        <f t="shared" si="16"/>
        <v>0</v>
      </c>
      <c r="P98" s="48">
        <f t="shared" si="15"/>
        <v>0</v>
      </c>
      <c r="R98" s="14"/>
    </row>
    <row r="99" spans="2:18" s="15" customFormat="1" ht="12.75">
      <c r="B99" s="107" t="s">
        <v>84</v>
      </c>
      <c r="C99" s="81" t="s">
        <v>176</v>
      </c>
      <c r="D99" s="84" t="s">
        <v>20</v>
      </c>
      <c r="E99" s="32">
        <v>11307.44</v>
      </c>
      <c r="F99" s="32">
        <v>2.8</v>
      </c>
      <c r="G99" s="32">
        <f t="shared" si="4"/>
        <v>31660.832</v>
      </c>
      <c r="H99" s="47"/>
      <c r="I99" s="145">
        <f t="shared" si="12"/>
        <v>0</v>
      </c>
      <c r="J99" s="146">
        <f t="shared" si="13"/>
        <v>0</v>
      </c>
      <c r="K99" s="46"/>
      <c r="L99" s="46">
        <f t="shared" si="5"/>
        <v>0</v>
      </c>
      <c r="M99" s="49">
        <f t="shared" si="14"/>
        <v>0</v>
      </c>
      <c r="N99" s="47">
        <f t="shared" si="16"/>
        <v>0</v>
      </c>
      <c r="O99" s="47">
        <f t="shared" si="16"/>
        <v>0</v>
      </c>
      <c r="P99" s="48">
        <f t="shared" si="15"/>
        <v>0</v>
      </c>
      <c r="R99" s="14"/>
    </row>
    <row r="100" spans="2:18" s="15" customFormat="1" ht="25.5">
      <c r="B100" s="107" t="s">
        <v>109</v>
      </c>
      <c r="C100" s="83" t="s">
        <v>177</v>
      </c>
      <c r="D100" s="84" t="s">
        <v>174</v>
      </c>
      <c r="E100" s="32">
        <v>19222.64</v>
      </c>
      <c r="F100" s="32">
        <v>10.95</v>
      </c>
      <c r="G100" s="32">
        <f t="shared" si="4"/>
        <v>210487.90799999997</v>
      </c>
      <c r="H100" s="47"/>
      <c r="I100" s="145">
        <f t="shared" si="12"/>
        <v>0</v>
      </c>
      <c r="J100" s="146">
        <f t="shared" si="13"/>
        <v>0</v>
      </c>
      <c r="K100" s="46"/>
      <c r="L100" s="46">
        <f t="shared" si="5"/>
        <v>0</v>
      </c>
      <c r="M100" s="49">
        <f t="shared" si="14"/>
        <v>0</v>
      </c>
      <c r="N100" s="47">
        <f t="shared" si="16"/>
        <v>0</v>
      </c>
      <c r="O100" s="47">
        <f t="shared" si="16"/>
        <v>0</v>
      </c>
      <c r="P100" s="48">
        <f t="shared" si="15"/>
        <v>0</v>
      </c>
      <c r="R100" s="14"/>
    </row>
    <row r="101" spans="2:18" s="15" customFormat="1" ht="12.75">
      <c r="B101" s="107" t="s">
        <v>85</v>
      </c>
      <c r="C101" s="83" t="s">
        <v>178</v>
      </c>
      <c r="D101" s="119" t="s">
        <v>16</v>
      </c>
      <c r="E101" s="32">
        <v>0.15</v>
      </c>
      <c r="F101" s="32">
        <v>31660.83</v>
      </c>
      <c r="G101" s="32">
        <f t="shared" si="4"/>
        <v>4749.1245</v>
      </c>
      <c r="H101" s="47"/>
      <c r="I101" s="145">
        <f t="shared" si="12"/>
        <v>0</v>
      </c>
      <c r="J101" s="146">
        <f t="shared" si="13"/>
        <v>0</v>
      </c>
      <c r="K101" s="46"/>
      <c r="L101" s="46">
        <f t="shared" si="5"/>
        <v>0</v>
      </c>
      <c r="M101" s="49">
        <f t="shared" si="14"/>
        <v>0</v>
      </c>
      <c r="N101" s="47">
        <f t="shared" si="16"/>
        <v>0</v>
      </c>
      <c r="O101" s="47">
        <f t="shared" si="16"/>
        <v>0</v>
      </c>
      <c r="P101" s="48">
        <f t="shared" si="15"/>
        <v>0</v>
      </c>
      <c r="R101" s="14"/>
    </row>
    <row r="102" spans="2:18" s="15" customFormat="1" ht="25.5">
      <c r="B102" s="107" t="s">
        <v>86</v>
      </c>
      <c r="C102" s="83" t="s">
        <v>179</v>
      </c>
      <c r="D102" s="119" t="s">
        <v>20</v>
      </c>
      <c r="E102" s="32">
        <v>12634.94</v>
      </c>
      <c r="F102" s="32">
        <v>86.26</v>
      </c>
      <c r="G102" s="32">
        <f t="shared" si="4"/>
        <v>1089889.9244000001</v>
      </c>
      <c r="H102" s="47"/>
      <c r="I102" s="145">
        <f t="shared" si="12"/>
        <v>0</v>
      </c>
      <c r="J102" s="146">
        <f t="shared" si="13"/>
        <v>0</v>
      </c>
      <c r="K102" s="46"/>
      <c r="L102" s="46">
        <f t="shared" si="5"/>
        <v>0</v>
      </c>
      <c r="M102" s="49">
        <f t="shared" si="14"/>
        <v>0</v>
      </c>
      <c r="N102" s="47">
        <f t="shared" si="16"/>
        <v>0</v>
      </c>
      <c r="O102" s="47">
        <f t="shared" si="16"/>
        <v>0</v>
      </c>
      <c r="P102" s="48">
        <f t="shared" si="15"/>
        <v>0</v>
      </c>
      <c r="R102" s="14"/>
    </row>
    <row r="103" spans="2:18" s="15" customFormat="1" ht="12.75">
      <c r="B103" s="107" t="s">
        <v>87</v>
      </c>
      <c r="C103" s="83" t="s">
        <v>176</v>
      </c>
      <c r="D103" s="119" t="s">
        <v>20</v>
      </c>
      <c r="E103" s="32">
        <v>4905.33</v>
      </c>
      <c r="F103" s="32">
        <v>2.8</v>
      </c>
      <c r="G103" s="32">
        <f t="shared" si="4"/>
        <v>13734.923999999999</v>
      </c>
      <c r="H103" s="47"/>
      <c r="I103" s="145">
        <f t="shared" si="12"/>
        <v>0</v>
      </c>
      <c r="J103" s="146">
        <f t="shared" si="13"/>
        <v>0</v>
      </c>
      <c r="K103" s="46"/>
      <c r="L103" s="46">
        <f t="shared" si="5"/>
        <v>0</v>
      </c>
      <c r="M103" s="49">
        <f t="shared" si="14"/>
        <v>0</v>
      </c>
      <c r="N103" s="47">
        <f t="shared" si="16"/>
        <v>0</v>
      </c>
      <c r="O103" s="47">
        <f t="shared" si="16"/>
        <v>0</v>
      </c>
      <c r="P103" s="48">
        <f t="shared" si="15"/>
        <v>0</v>
      </c>
      <c r="R103" s="14"/>
    </row>
    <row r="104" spans="2:18" s="15" customFormat="1" ht="25.5">
      <c r="B104" s="107" t="s">
        <v>110</v>
      </c>
      <c r="C104" s="83" t="s">
        <v>180</v>
      </c>
      <c r="D104" s="119" t="s">
        <v>174</v>
      </c>
      <c r="E104" s="32">
        <v>8339.06</v>
      </c>
      <c r="F104" s="32">
        <v>12.69</v>
      </c>
      <c r="G104" s="32">
        <f t="shared" si="4"/>
        <v>105822.67139999999</v>
      </c>
      <c r="H104" s="47"/>
      <c r="I104" s="145">
        <f t="shared" si="12"/>
        <v>0</v>
      </c>
      <c r="J104" s="146">
        <f t="shared" si="13"/>
        <v>0</v>
      </c>
      <c r="K104" s="46"/>
      <c r="L104" s="46">
        <f t="shared" si="5"/>
        <v>0</v>
      </c>
      <c r="M104" s="49">
        <f t="shared" si="14"/>
        <v>0</v>
      </c>
      <c r="N104" s="47">
        <f t="shared" si="16"/>
        <v>0</v>
      </c>
      <c r="O104" s="47">
        <f t="shared" si="16"/>
        <v>0</v>
      </c>
      <c r="P104" s="48">
        <f t="shared" si="15"/>
        <v>0</v>
      </c>
      <c r="R104" s="14"/>
    </row>
    <row r="105" spans="2:18" s="15" customFormat="1" ht="12.75">
      <c r="B105" s="107" t="s">
        <v>88</v>
      </c>
      <c r="C105" s="83" t="s">
        <v>178</v>
      </c>
      <c r="D105" s="119" t="s">
        <v>16</v>
      </c>
      <c r="E105" s="32">
        <v>0.15</v>
      </c>
      <c r="F105" s="32">
        <v>13734.92</v>
      </c>
      <c r="G105" s="32">
        <f t="shared" si="4"/>
        <v>2060.238</v>
      </c>
      <c r="H105" s="47"/>
      <c r="I105" s="145">
        <f t="shared" si="12"/>
        <v>0</v>
      </c>
      <c r="J105" s="146">
        <f t="shared" si="13"/>
        <v>0</v>
      </c>
      <c r="K105" s="46"/>
      <c r="L105" s="46">
        <f t="shared" si="5"/>
        <v>0</v>
      </c>
      <c r="M105" s="49">
        <f t="shared" si="14"/>
        <v>0</v>
      </c>
      <c r="N105" s="47">
        <f t="shared" si="16"/>
        <v>0</v>
      </c>
      <c r="O105" s="47">
        <f t="shared" si="16"/>
        <v>0</v>
      </c>
      <c r="P105" s="48">
        <f t="shared" si="15"/>
        <v>0</v>
      </c>
      <c r="R105" s="14"/>
    </row>
    <row r="106" spans="2:18" s="15" customFormat="1" ht="25.5">
      <c r="B106" s="107" t="s">
        <v>89</v>
      </c>
      <c r="C106" s="83" t="s">
        <v>181</v>
      </c>
      <c r="D106" s="119" t="s">
        <v>19</v>
      </c>
      <c r="E106" s="32">
        <v>51924.59</v>
      </c>
      <c r="F106" s="32">
        <v>0.53</v>
      </c>
      <c r="G106" s="32">
        <f t="shared" si="4"/>
        <v>27520.0327</v>
      </c>
      <c r="H106" s="47"/>
      <c r="I106" s="145">
        <f t="shared" si="12"/>
        <v>0</v>
      </c>
      <c r="J106" s="146">
        <f t="shared" si="13"/>
        <v>0</v>
      </c>
      <c r="K106" s="46"/>
      <c r="L106" s="46">
        <f t="shared" si="5"/>
        <v>0</v>
      </c>
      <c r="M106" s="49">
        <f t="shared" si="14"/>
        <v>0</v>
      </c>
      <c r="N106" s="47">
        <f t="shared" si="16"/>
        <v>0</v>
      </c>
      <c r="O106" s="47">
        <f t="shared" si="16"/>
        <v>0</v>
      </c>
      <c r="P106" s="48">
        <f t="shared" si="15"/>
        <v>0</v>
      </c>
      <c r="R106" s="14"/>
    </row>
    <row r="107" spans="2:18" s="15" customFormat="1" ht="38.25">
      <c r="B107" s="107" t="s">
        <v>90</v>
      </c>
      <c r="C107" s="83" t="s">
        <v>182</v>
      </c>
      <c r="D107" s="119" t="s">
        <v>19</v>
      </c>
      <c r="E107" s="32">
        <v>50228.59</v>
      </c>
      <c r="F107" s="32">
        <v>5.23</v>
      </c>
      <c r="G107" s="32">
        <f t="shared" si="4"/>
        <v>262695.5257</v>
      </c>
      <c r="H107" s="47"/>
      <c r="I107" s="145">
        <f t="shared" si="12"/>
        <v>0</v>
      </c>
      <c r="J107" s="146">
        <f t="shared" si="13"/>
        <v>0</v>
      </c>
      <c r="K107" s="46"/>
      <c r="L107" s="46">
        <f t="shared" si="5"/>
        <v>0</v>
      </c>
      <c r="M107" s="49">
        <f t="shared" si="14"/>
        <v>0</v>
      </c>
      <c r="N107" s="47">
        <f t="shared" si="16"/>
        <v>0</v>
      </c>
      <c r="O107" s="47">
        <f t="shared" si="16"/>
        <v>0</v>
      </c>
      <c r="P107" s="48">
        <f t="shared" si="15"/>
        <v>0</v>
      </c>
      <c r="R107" s="14"/>
    </row>
    <row r="108" spans="2:18" s="15" customFormat="1" ht="38.25">
      <c r="B108" s="107" t="s">
        <v>91</v>
      </c>
      <c r="C108" s="83" t="s">
        <v>183</v>
      </c>
      <c r="D108" s="119" t="s">
        <v>19</v>
      </c>
      <c r="E108" s="32">
        <v>1696</v>
      </c>
      <c r="F108" s="32">
        <v>61.47</v>
      </c>
      <c r="G108" s="32">
        <f t="shared" si="4"/>
        <v>104253.12</v>
      </c>
      <c r="H108" s="47"/>
      <c r="I108" s="145">
        <f t="shared" si="12"/>
        <v>0</v>
      </c>
      <c r="J108" s="146">
        <f t="shared" si="13"/>
        <v>0</v>
      </c>
      <c r="K108" s="46"/>
      <c r="L108" s="46">
        <f t="shared" si="5"/>
        <v>0</v>
      </c>
      <c r="M108" s="49">
        <f t="shared" si="14"/>
        <v>0</v>
      </c>
      <c r="N108" s="47">
        <f t="shared" si="16"/>
        <v>0</v>
      </c>
      <c r="O108" s="47">
        <f t="shared" si="16"/>
        <v>0</v>
      </c>
      <c r="P108" s="48">
        <f t="shared" si="15"/>
        <v>0</v>
      </c>
      <c r="R108" s="14"/>
    </row>
    <row r="109" spans="2:18" s="15" customFormat="1" ht="25.5">
      <c r="B109" s="107" t="s">
        <v>92</v>
      </c>
      <c r="C109" s="83" t="s">
        <v>184</v>
      </c>
      <c r="D109" s="119" t="s">
        <v>174</v>
      </c>
      <c r="E109" s="32">
        <v>152.64</v>
      </c>
      <c r="F109" s="32">
        <v>15.95</v>
      </c>
      <c r="G109" s="32">
        <f t="shared" si="4"/>
        <v>2434.6079999999997</v>
      </c>
      <c r="H109" s="47"/>
      <c r="I109" s="145">
        <f t="shared" si="12"/>
        <v>0</v>
      </c>
      <c r="J109" s="146">
        <f t="shared" si="13"/>
        <v>0</v>
      </c>
      <c r="K109" s="46"/>
      <c r="L109" s="46">
        <f t="shared" si="5"/>
        <v>0</v>
      </c>
      <c r="M109" s="49">
        <f t="shared" si="14"/>
        <v>0</v>
      </c>
      <c r="N109" s="47">
        <f t="shared" si="16"/>
        <v>0</v>
      </c>
      <c r="O109" s="47">
        <f t="shared" si="16"/>
        <v>0</v>
      </c>
      <c r="P109" s="48">
        <f t="shared" si="15"/>
        <v>0</v>
      </c>
      <c r="R109" s="14"/>
    </row>
    <row r="110" spans="2:18" s="15" customFormat="1" ht="25.5">
      <c r="B110" s="107" t="s">
        <v>93</v>
      </c>
      <c r="C110" s="83" t="s">
        <v>185</v>
      </c>
      <c r="D110" s="119" t="s">
        <v>174</v>
      </c>
      <c r="E110" s="32">
        <v>325.63</v>
      </c>
      <c r="F110" s="32">
        <v>14.58</v>
      </c>
      <c r="G110" s="32">
        <f t="shared" si="4"/>
        <v>4747.6854</v>
      </c>
      <c r="H110" s="47"/>
      <c r="I110" s="145">
        <f t="shared" si="12"/>
        <v>0</v>
      </c>
      <c r="J110" s="146">
        <f t="shared" si="13"/>
        <v>0</v>
      </c>
      <c r="K110" s="46"/>
      <c r="L110" s="46">
        <f t="shared" si="5"/>
        <v>0</v>
      </c>
      <c r="M110" s="49">
        <f t="shared" si="14"/>
        <v>0</v>
      </c>
      <c r="N110" s="47">
        <f t="shared" si="16"/>
        <v>0</v>
      </c>
      <c r="O110" s="47">
        <f t="shared" si="16"/>
        <v>0</v>
      </c>
      <c r="P110" s="48">
        <f t="shared" si="15"/>
        <v>0</v>
      </c>
      <c r="R110" s="14"/>
    </row>
    <row r="111" spans="2:18" s="15" customFormat="1" ht="12.75">
      <c r="B111" s="107"/>
      <c r="C111" s="83"/>
      <c r="D111" s="119"/>
      <c r="E111" s="32"/>
      <c r="F111" s="32"/>
      <c r="G111" s="32"/>
      <c r="H111" s="47"/>
      <c r="I111" s="145">
        <f t="shared" si="12"/>
        <v>0</v>
      </c>
      <c r="J111" s="146"/>
      <c r="K111" s="46"/>
      <c r="L111" s="46">
        <f t="shared" si="5"/>
        <v>0</v>
      </c>
      <c r="M111" s="49">
        <f t="shared" si="14"/>
        <v>0</v>
      </c>
      <c r="N111" s="47">
        <f t="shared" si="16"/>
        <v>0</v>
      </c>
      <c r="O111" s="47">
        <f t="shared" si="16"/>
        <v>0</v>
      </c>
      <c r="P111" s="48">
        <f t="shared" si="15"/>
        <v>0</v>
      </c>
      <c r="R111" s="14"/>
    </row>
    <row r="112" spans="2:18" s="15" customFormat="1" ht="12.75">
      <c r="B112" s="108" t="s">
        <v>94</v>
      </c>
      <c r="C112" s="98" t="s">
        <v>187</v>
      </c>
      <c r="D112" s="120"/>
      <c r="E112" s="32"/>
      <c r="F112" s="32">
        <v>0</v>
      </c>
      <c r="G112" s="32">
        <f t="shared" si="4"/>
        <v>0</v>
      </c>
      <c r="H112" s="47"/>
      <c r="I112" s="145">
        <f t="shared" si="12"/>
        <v>0</v>
      </c>
      <c r="J112" s="146"/>
      <c r="K112" s="46"/>
      <c r="L112" s="46">
        <f t="shared" si="5"/>
        <v>0</v>
      </c>
      <c r="M112" s="49">
        <f t="shared" si="14"/>
        <v>0</v>
      </c>
      <c r="N112" s="47">
        <f t="shared" si="16"/>
        <v>0</v>
      </c>
      <c r="O112" s="47">
        <f t="shared" si="16"/>
        <v>0</v>
      </c>
      <c r="P112" s="48">
        <f t="shared" si="15"/>
        <v>0</v>
      </c>
      <c r="R112" s="14"/>
    </row>
    <row r="113" spans="2:18" s="15" customFormat="1" ht="12.75">
      <c r="B113" s="107" t="s">
        <v>377</v>
      </c>
      <c r="C113" s="81" t="s">
        <v>188</v>
      </c>
      <c r="D113" s="119" t="s">
        <v>174</v>
      </c>
      <c r="E113" s="32">
        <v>62.31</v>
      </c>
      <c r="F113" s="32">
        <v>1727.65</v>
      </c>
      <c r="G113" s="32">
        <f t="shared" si="4"/>
        <v>107649.87150000001</v>
      </c>
      <c r="H113" s="47"/>
      <c r="I113" s="145">
        <f t="shared" si="12"/>
        <v>0</v>
      </c>
      <c r="J113" s="146">
        <f t="shared" si="13"/>
        <v>0</v>
      </c>
      <c r="K113" s="46"/>
      <c r="L113" s="46">
        <f t="shared" si="5"/>
        <v>0</v>
      </c>
      <c r="M113" s="49">
        <f t="shared" si="14"/>
        <v>0</v>
      </c>
      <c r="N113" s="47">
        <f t="shared" si="16"/>
        <v>0</v>
      </c>
      <c r="O113" s="47">
        <f t="shared" si="16"/>
        <v>0</v>
      </c>
      <c r="P113" s="48">
        <f t="shared" si="15"/>
        <v>0</v>
      </c>
      <c r="R113" s="14"/>
    </row>
    <row r="114" spans="2:18" s="15" customFormat="1" ht="12.75">
      <c r="B114" s="107" t="s">
        <v>378</v>
      </c>
      <c r="C114" s="81" t="s">
        <v>189</v>
      </c>
      <c r="D114" s="119" t="s">
        <v>174</v>
      </c>
      <c r="E114" s="32">
        <v>175.8</v>
      </c>
      <c r="F114" s="32">
        <v>894.75</v>
      </c>
      <c r="G114" s="32">
        <f t="shared" si="4"/>
        <v>157297.05000000002</v>
      </c>
      <c r="H114" s="47"/>
      <c r="I114" s="145">
        <f t="shared" si="12"/>
        <v>0</v>
      </c>
      <c r="J114" s="146">
        <f t="shared" si="13"/>
        <v>0</v>
      </c>
      <c r="K114" s="46"/>
      <c r="L114" s="46">
        <f t="shared" si="5"/>
        <v>0</v>
      </c>
      <c r="M114" s="49">
        <f t="shared" si="14"/>
        <v>0</v>
      </c>
      <c r="N114" s="47">
        <f t="shared" si="16"/>
        <v>0</v>
      </c>
      <c r="O114" s="47">
        <f t="shared" si="16"/>
        <v>0</v>
      </c>
      <c r="P114" s="48">
        <f t="shared" si="15"/>
        <v>0</v>
      </c>
      <c r="R114" s="14"/>
    </row>
    <row r="115" spans="2:18" s="15" customFormat="1" ht="12.75">
      <c r="B115" s="107" t="s">
        <v>379</v>
      </c>
      <c r="C115" s="81" t="s">
        <v>190</v>
      </c>
      <c r="D115" s="120" t="s">
        <v>16</v>
      </c>
      <c r="E115" s="32">
        <v>0.15</v>
      </c>
      <c r="F115" s="32">
        <v>264946.92</v>
      </c>
      <c r="G115" s="32">
        <f t="shared" si="4"/>
        <v>39742.03799999999</v>
      </c>
      <c r="H115" s="47"/>
      <c r="I115" s="145">
        <f t="shared" si="12"/>
        <v>0</v>
      </c>
      <c r="J115" s="146">
        <f t="shared" si="13"/>
        <v>0</v>
      </c>
      <c r="K115" s="46"/>
      <c r="L115" s="46">
        <f t="shared" si="5"/>
        <v>0</v>
      </c>
      <c r="M115" s="49">
        <f t="shared" si="14"/>
        <v>0</v>
      </c>
      <c r="N115" s="47">
        <f t="shared" si="16"/>
        <v>0</v>
      </c>
      <c r="O115" s="47">
        <f t="shared" si="16"/>
        <v>0</v>
      </c>
      <c r="P115" s="48">
        <f t="shared" si="15"/>
        <v>0</v>
      </c>
      <c r="R115" s="14"/>
    </row>
    <row r="116" spans="2:18" s="15" customFormat="1" ht="12.75">
      <c r="B116" s="107" t="s">
        <v>380</v>
      </c>
      <c r="C116" s="81" t="s">
        <v>191</v>
      </c>
      <c r="D116" s="119" t="s">
        <v>174</v>
      </c>
      <c r="E116" s="32">
        <v>62.31</v>
      </c>
      <c r="F116" s="32">
        <v>190.64</v>
      </c>
      <c r="G116" s="32">
        <f t="shared" si="4"/>
        <v>11878.7784</v>
      </c>
      <c r="H116" s="47"/>
      <c r="I116" s="145">
        <f t="shared" si="12"/>
        <v>0</v>
      </c>
      <c r="J116" s="146">
        <f t="shared" si="13"/>
        <v>0</v>
      </c>
      <c r="K116" s="46"/>
      <c r="L116" s="46">
        <f t="shared" si="5"/>
        <v>0</v>
      </c>
      <c r="M116" s="49">
        <f t="shared" si="14"/>
        <v>0</v>
      </c>
      <c r="N116" s="47">
        <f t="shared" si="16"/>
        <v>0</v>
      </c>
      <c r="O116" s="47">
        <f t="shared" si="16"/>
        <v>0</v>
      </c>
      <c r="P116" s="48">
        <f t="shared" si="15"/>
        <v>0</v>
      </c>
      <c r="R116" s="14"/>
    </row>
    <row r="117" spans="2:18" s="15" customFormat="1" ht="12.75">
      <c r="B117" s="107" t="s">
        <v>381</v>
      </c>
      <c r="C117" s="81" t="s">
        <v>192</v>
      </c>
      <c r="D117" s="119" t="s">
        <v>174</v>
      </c>
      <c r="E117" s="32">
        <v>175.8</v>
      </c>
      <c r="F117" s="32">
        <v>190.66</v>
      </c>
      <c r="G117" s="32">
        <f t="shared" si="4"/>
        <v>33518.028</v>
      </c>
      <c r="H117" s="47"/>
      <c r="I117" s="145">
        <f t="shared" si="12"/>
        <v>0</v>
      </c>
      <c r="J117" s="146">
        <f t="shared" si="13"/>
        <v>0</v>
      </c>
      <c r="K117" s="46"/>
      <c r="L117" s="46">
        <f t="shared" si="5"/>
        <v>0</v>
      </c>
      <c r="M117" s="49">
        <f t="shared" si="14"/>
        <v>0</v>
      </c>
      <c r="N117" s="47">
        <f t="shared" si="16"/>
        <v>0</v>
      </c>
      <c r="O117" s="47">
        <f t="shared" si="16"/>
        <v>0</v>
      </c>
      <c r="P117" s="48">
        <f t="shared" si="15"/>
        <v>0</v>
      </c>
      <c r="R117" s="14"/>
    </row>
    <row r="118" spans="2:18" s="15" customFormat="1" ht="12.75">
      <c r="B118" s="109"/>
      <c r="C118" s="81"/>
      <c r="D118" s="31"/>
      <c r="E118" s="32"/>
      <c r="F118" s="111"/>
      <c r="G118" s="111"/>
      <c r="H118" s="47"/>
      <c r="I118" s="145">
        <f t="shared" si="12"/>
        <v>0</v>
      </c>
      <c r="J118" s="146"/>
      <c r="K118" s="46"/>
      <c r="L118" s="46">
        <f t="shared" si="5"/>
        <v>0</v>
      </c>
      <c r="M118" s="49">
        <f t="shared" si="14"/>
        <v>0</v>
      </c>
      <c r="N118" s="47">
        <f t="shared" si="16"/>
        <v>0</v>
      </c>
      <c r="O118" s="47">
        <f t="shared" si="16"/>
        <v>0</v>
      </c>
      <c r="P118" s="48">
        <f t="shared" si="15"/>
        <v>0</v>
      </c>
      <c r="R118" s="14"/>
    </row>
    <row r="119" spans="2:18" s="15" customFormat="1" ht="12.75">
      <c r="B119" s="99">
        <v>6</v>
      </c>
      <c r="C119" s="98" t="s">
        <v>468</v>
      </c>
      <c r="D119" s="31"/>
      <c r="E119" s="32"/>
      <c r="F119" s="32"/>
      <c r="G119" s="32">
        <f t="shared" si="4"/>
        <v>0</v>
      </c>
      <c r="H119" s="47"/>
      <c r="I119" s="145">
        <f t="shared" si="12"/>
        <v>0</v>
      </c>
      <c r="J119" s="146"/>
      <c r="K119" s="46"/>
      <c r="L119" s="46">
        <f t="shared" si="5"/>
        <v>0</v>
      </c>
      <c r="M119" s="49">
        <f t="shared" si="14"/>
        <v>0</v>
      </c>
      <c r="N119" s="47">
        <f t="shared" si="16"/>
        <v>0</v>
      </c>
      <c r="O119" s="47">
        <f t="shared" si="16"/>
        <v>0</v>
      </c>
      <c r="P119" s="48">
        <f t="shared" si="15"/>
        <v>0</v>
      </c>
      <c r="R119" s="14"/>
    </row>
    <row r="120" spans="2:18" s="15" customFormat="1" ht="13.5" customHeight="1">
      <c r="B120" s="107" t="s">
        <v>32</v>
      </c>
      <c r="C120" s="81" t="s">
        <v>333</v>
      </c>
      <c r="D120" s="94" t="s">
        <v>20</v>
      </c>
      <c r="E120" s="32">
        <v>379.21</v>
      </c>
      <c r="F120" s="32">
        <v>6.72</v>
      </c>
      <c r="G120" s="32">
        <f t="shared" si="4"/>
        <v>2548.2911999999997</v>
      </c>
      <c r="H120" s="47"/>
      <c r="I120" s="145">
        <f t="shared" si="12"/>
        <v>0</v>
      </c>
      <c r="J120" s="146">
        <f t="shared" si="13"/>
        <v>0</v>
      </c>
      <c r="K120" s="46"/>
      <c r="L120" s="46">
        <f aca="true" t="shared" si="17" ref="L120:L179">K120*F120</f>
        <v>0</v>
      </c>
      <c r="M120" s="49">
        <f t="shared" si="14"/>
        <v>0</v>
      </c>
      <c r="N120" s="47">
        <f t="shared" si="16"/>
        <v>0</v>
      </c>
      <c r="O120" s="47">
        <f t="shared" si="16"/>
        <v>0</v>
      </c>
      <c r="P120" s="48">
        <f t="shared" si="15"/>
        <v>0</v>
      </c>
      <c r="R120" s="14"/>
    </row>
    <row r="121" spans="2:18" s="15" customFormat="1" ht="25.5">
      <c r="B121" s="107" t="s">
        <v>33</v>
      </c>
      <c r="C121" s="81" t="s">
        <v>247</v>
      </c>
      <c r="D121" s="94" t="s">
        <v>20</v>
      </c>
      <c r="E121" s="32">
        <v>152.55</v>
      </c>
      <c r="F121" s="32">
        <v>19.59</v>
      </c>
      <c r="G121" s="32">
        <f t="shared" si="4"/>
        <v>2988.4545000000003</v>
      </c>
      <c r="H121" s="47"/>
      <c r="I121" s="145">
        <f t="shared" si="12"/>
        <v>0</v>
      </c>
      <c r="J121" s="146">
        <f t="shared" si="13"/>
        <v>0</v>
      </c>
      <c r="K121" s="46"/>
      <c r="L121" s="46">
        <f t="shared" si="17"/>
        <v>0</v>
      </c>
      <c r="M121" s="49">
        <f t="shared" si="14"/>
        <v>0</v>
      </c>
      <c r="N121" s="47">
        <f t="shared" si="16"/>
        <v>0</v>
      </c>
      <c r="O121" s="47">
        <f t="shared" si="16"/>
        <v>0</v>
      </c>
      <c r="P121" s="48">
        <f t="shared" si="15"/>
        <v>0</v>
      </c>
      <c r="R121" s="14"/>
    </row>
    <row r="122" spans="2:18" s="15" customFormat="1" ht="12.75">
      <c r="B122" s="107" t="s">
        <v>36</v>
      </c>
      <c r="C122" s="83" t="s">
        <v>334</v>
      </c>
      <c r="D122" s="94" t="s">
        <v>174</v>
      </c>
      <c r="E122" s="32">
        <v>315.3</v>
      </c>
      <c r="F122" s="32">
        <v>6.67</v>
      </c>
      <c r="G122" s="32">
        <f aca="true" t="shared" si="18" ref="G122:G179">E122*F122</f>
        <v>2103.051</v>
      </c>
      <c r="H122" s="47"/>
      <c r="I122" s="145">
        <f t="shared" si="12"/>
        <v>0</v>
      </c>
      <c r="J122" s="146">
        <f t="shared" si="13"/>
        <v>0</v>
      </c>
      <c r="K122" s="46"/>
      <c r="L122" s="46">
        <f t="shared" si="17"/>
        <v>0</v>
      </c>
      <c r="M122" s="49">
        <f t="shared" si="14"/>
        <v>0</v>
      </c>
      <c r="N122" s="47">
        <f t="shared" si="16"/>
        <v>0</v>
      </c>
      <c r="O122" s="47">
        <f t="shared" si="16"/>
        <v>0</v>
      </c>
      <c r="P122" s="48">
        <f t="shared" si="15"/>
        <v>0</v>
      </c>
      <c r="R122" s="14"/>
    </row>
    <row r="123" spans="2:18" s="15" customFormat="1" ht="12.75">
      <c r="B123" s="107" t="s">
        <v>95</v>
      </c>
      <c r="C123" s="81" t="s">
        <v>249</v>
      </c>
      <c r="D123" s="94" t="s">
        <v>20</v>
      </c>
      <c r="E123" s="32">
        <v>44.67</v>
      </c>
      <c r="F123" s="32">
        <v>6.72</v>
      </c>
      <c r="G123" s="32">
        <f t="shared" si="18"/>
        <v>300.1824</v>
      </c>
      <c r="H123" s="47"/>
      <c r="I123" s="145">
        <f t="shared" si="12"/>
        <v>0</v>
      </c>
      <c r="J123" s="146">
        <f t="shared" si="13"/>
        <v>0</v>
      </c>
      <c r="K123" s="46"/>
      <c r="L123" s="46">
        <f t="shared" si="17"/>
        <v>0</v>
      </c>
      <c r="M123" s="49">
        <f t="shared" si="14"/>
        <v>0</v>
      </c>
      <c r="N123" s="47">
        <f t="shared" si="16"/>
        <v>0</v>
      </c>
      <c r="O123" s="47">
        <f t="shared" si="16"/>
        <v>0</v>
      </c>
      <c r="P123" s="48">
        <f t="shared" si="15"/>
        <v>0</v>
      </c>
      <c r="R123" s="14"/>
    </row>
    <row r="124" spans="2:18" s="15" customFormat="1" ht="25.5">
      <c r="B124" s="107" t="s">
        <v>96</v>
      </c>
      <c r="C124" s="81" t="s">
        <v>250</v>
      </c>
      <c r="D124" s="94" t="s">
        <v>20</v>
      </c>
      <c r="E124" s="32">
        <v>76.46</v>
      </c>
      <c r="F124" s="32">
        <v>19.59</v>
      </c>
      <c r="G124" s="32">
        <f t="shared" si="18"/>
        <v>1497.8513999999998</v>
      </c>
      <c r="H124" s="47"/>
      <c r="I124" s="145">
        <f t="shared" si="12"/>
        <v>0</v>
      </c>
      <c r="J124" s="146">
        <f t="shared" si="13"/>
        <v>0</v>
      </c>
      <c r="K124" s="46"/>
      <c r="L124" s="46">
        <f t="shared" si="17"/>
        <v>0</v>
      </c>
      <c r="M124" s="49">
        <f t="shared" si="14"/>
        <v>0</v>
      </c>
      <c r="N124" s="47">
        <f t="shared" si="16"/>
        <v>0</v>
      </c>
      <c r="O124" s="47">
        <f t="shared" si="16"/>
        <v>0</v>
      </c>
      <c r="P124" s="48">
        <f t="shared" si="15"/>
        <v>0</v>
      </c>
      <c r="R124" s="14"/>
    </row>
    <row r="125" spans="2:18" s="15" customFormat="1" ht="14.25" customHeight="1">
      <c r="B125" s="107" t="s">
        <v>111</v>
      </c>
      <c r="C125" s="81" t="s">
        <v>248</v>
      </c>
      <c r="D125" s="94" t="s">
        <v>174</v>
      </c>
      <c r="E125" s="32">
        <v>89.17</v>
      </c>
      <c r="F125" s="32">
        <v>1.22</v>
      </c>
      <c r="G125" s="32">
        <f t="shared" si="18"/>
        <v>108.7874</v>
      </c>
      <c r="H125" s="47"/>
      <c r="I125" s="145">
        <f t="shared" si="12"/>
        <v>0</v>
      </c>
      <c r="J125" s="146">
        <f t="shared" si="13"/>
        <v>0</v>
      </c>
      <c r="K125" s="46"/>
      <c r="L125" s="46">
        <f>K125*F125</f>
        <v>0</v>
      </c>
      <c r="M125" s="49">
        <f t="shared" si="14"/>
        <v>0</v>
      </c>
      <c r="N125" s="47">
        <f t="shared" si="16"/>
        <v>0</v>
      </c>
      <c r="O125" s="47">
        <f t="shared" si="16"/>
        <v>0</v>
      </c>
      <c r="P125" s="48">
        <f t="shared" si="15"/>
        <v>0</v>
      </c>
      <c r="R125" s="14"/>
    </row>
    <row r="126" spans="2:18" s="15" customFormat="1" ht="25.5">
      <c r="B126" s="107" t="s">
        <v>193</v>
      </c>
      <c r="C126" s="83" t="s">
        <v>251</v>
      </c>
      <c r="D126" s="94" t="s">
        <v>50</v>
      </c>
      <c r="E126" s="32">
        <v>142</v>
      </c>
      <c r="F126" s="32">
        <v>267.13</v>
      </c>
      <c r="G126" s="32">
        <f t="shared" si="18"/>
        <v>37932.46</v>
      </c>
      <c r="H126" s="47"/>
      <c r="I126" s="145">
        <f t="shared" si="12"/>
        <v>0</v>
      </c>
      <c r="J126" s="146">
        <f t="shared" si="13"/>
        <v>0</v>
      </c>
      <c r="K126" s="46"/>
      <c r="L126" s="46">
        <f t="shared" si="17"/>
        <v>0</v>
      </c>
      <c r="M126" s="49">
        <f t="shared" si="14"/>
        <v>0</v>
      </c>
      <c r="N126" s="47">
        <f t="shared" si="16"/>
        <v>0</v>
      </c>
      <c r="O126" s="47">
        <f t="shared" si="16"/>
        <v>0</v>
      </c>
      <c r="P126" s="48">
        <f t="shared" si="15"/>
        <v>0</v>
      </c>
      <c r="R126" s="14"/>
    </row>
    <row r="127" spans="2:18" s="15" customFormat="1" ht="25.5">
      <c r="B127" s="107" t="s">
        <v>194</v>
      </c>
      <c r="C127" s="81" t="s">
        <v>252</v>
      </c>
      <c r="D127" s="94" t="s">
        <v>50</v>
      </c>
      <c r="E127" s="32">
        <v>50</v>
      </c>
      <c r="F127" s="32">
        <v>195.15</v>
      </c>
      <c r="G127" s="32">
        <f t="shared" si="18"/>
        <v>9757.5</v>
      </c>
      <c r="H127" s="47"/>
      <c r="I127" s="145">
        <f t="shared" si="12"/>
        <v>0</v>
      </c>
      <c r="J127" s="146">
        <f t="shared" si="13"/>
        <v>0</v>
      </c>
      <c r="K127" s="46"/>
      <c r="L127" s="46">
        <f t="shared" si="17"/>
        <v>0</v>
      </c>
      <c r="M127" s="49">
        <f t="shared" si="14"/>
        <v>0</v>
      </c>
      <c r="N127" s="47">
        <f t="shared" si="16"/>
        <v>0</v>
      </c>
      <c r="O127" s="47">
        <f t="shared" si="16"/>
        <v>0</v>
      </c>
      <c r="P127" s="48">
        <f t="shared" si="15"/>
        <v>0</v>
      </c>
      <c r="R127" s="14"/>
    </row>
    <row r="128" spans="2:18" s="15" customFormat="1" ht="25.5">
      <c r="B128" s="107" t="s">
        <v>195</v>
      </c>
      <c r="C128" s="81" t="s">
        <v>335</v>
      </c>
      <c r="D128" s="94" t="s">
        <v>50</v>
      </c>
      <c r="E128" s="32">
        <v>18</v>
      </c>
      <c r="F128" s="32">
        <v>250.96</v>
      </c>
      <c r="G128" s="32">
        <f t="shared" si="18"/>
        <v>4517.28</v>
      </c>
      <c r="H128" s="47"/>
      <c r="I128" s="145">
        <f t="shared" si="12"/>
        <v>0</v>
      </c>
      <c r="J128" s="146">
        <f t="shared" si="13"/>
        <v>0</v>
      </c>
      <c r="K128" s="46"/>
      <c r="L128" s="46">
        <f t="shared" si="17"/>
        <v>0</v>
      </c>
      <c r="M128" s="49">
        <f t="shared" si="14"/>
        <v>0</v>
      </c>
      <c r="N128" s="47">
        <f t="shared" si="16"/>
        <v>0</v>
      </c>
      <c r="O128" s="47">
        <f t="shared" si="16"/>
        <v>0</v>
      </c>
      <c r="P128" s="48">
        <f t="shared" si="15"/>
        <v>0</v>
      </c>
      <c r="R128" s="14"/>
    </row>
    <row r="129" spans="2:18" s="15" customFormat="1" ht="25.5">
      <c r="B129" s="107" t="s">
        <v>196</v>
      </c>
      <c r="C129" s="81" t="s">
        <v>336</v>
      </c>
      <c r="D129" s="94" t="s">
        <v>50</v>
      </c>
      <c r="E129" s="32">
        <v>21</v>
      </c>
      <c r="F129" s="32">
        <v>356.65</v>
      </c>
      <c r="G129" s="32">
        <f t="shared" si="18"/>
        <v>7489.65</v>
      </c>
      <c r="H129" s="47"/>
      <c r="I129" s="145">
        <f t="shared" si="12"/>
        <v>0</v>
      </c>
      <c r="J129" s="146">
        <f t="shared" si="13"/>
        <v>0</v>
      </c>
      <c r="K129" s="46"/>
      <c r="L129" s="46">
        <f t="shared" si="17"/>
        <v>0</v>
      </c>
      <c r="M129" s="49">
        <f t="shared" si="14"/>
        <v>0</v>
      </c>
      <c r="N129" s="47">
        <f t="shared" si="16"/>
        <v>0</v>
      </c>
      <c r="O129" s="47">
        <f t="shared" si="16"/>
        <v>0</v>
      </c>
      <c r="P129" s="48">
        <f t="shared" si="15"/>
        <v>0</v>
      </c>
      <c r="R129" s="14"/>
    </row>
    <row r="130" spans="2:18" s="15" customFormat="1" ht="25.5">
      <c r="B130" s="107" t="s">
        <v>197</v>
      </c>
      <c r="C130" s="83" t="s">
        <v>253</v>
      </c>
      <c r="D130" s="94" t="s">
        <v>50</v>
      </c>
      <c r="E130" s="32">
        <v>24</v>
      </c>
      <c r="F130" s="32">
        <v>462.78</v>
      </c>
      <c r="G130" s="32">
        <f t="shared" si="18"/>
        <v>11106.72</v>
      </c>
      <c r="H130" s="47"/>
      <c r="I130" s="145">
        <f t="shared" si="12"/>
        <v>0</v>
      </c>
      <c r="J130" s="146">
        <f t="shared" si="13"/>
        <v>0</v>
      </c>
      <c r="K130" s="46"/>
      <c r="L130" s="46">
        <f t="shared" si="17"/>
        <v>0</v>
      </c>
      <c r="M130" s="49">
        <f t="shared" si="14"/>
        <v>0</v>
      </c>
      <c r="N130" s="47">
        <f t="shared" si="16"/>
        <v>0</v>
      </c>
      <c r="O130" s="47">
        <f t="shared" si="16"/>
        <v>0</v>
      </c>
      <c r="P130" s="48">
        <f t="shared" si="15"/>
        <v>0</v>
      </c>
      <c r="R130" s="14"/>
    </row>
    <row r="131" spans="2:18" s="15" customFormat="1" ht="25.5">
      <c r="B131" s="107" t="s">
        <v>198</v>
      </c>
      <c r="C131" s="81" t="s">
        <v>337</v>
      </c>
      <c r="D131" s="94" t="s">
        <v>50</v>
      </c>
      <c r="E131" s="32">
        <v>28</v>
      </c>
      <c r="F131" s="32">
        <v>672.03</v>
      </c>
      <c r="G131" s="32">
        <f t="shared" si="18"/>
        <v>18816.84</v>
      </c>
      <c r="H131" s="47"/>
      <c r="I131" s="145">
        <f t="shared" si="12"/>
        <v>0</v>
      </c>
      <c r="J131" s="146">
        <f t="shared" si="13"/>
        <v>0</v>
      </c>
      <c r="K131" s="46"/>
      <c r="L131" s="46">
        <f t="shared" si="17"/>
        <v>0</v>
      </c>
      <c r="M131" s="49">
        <f t="shared" si="14"/>
        <v>0</v>
      </c>
      <c r="N131" s="47">
        <f t="shared" si="16"/>
        <v>0</v>
      </c>
      <c r="O131" s="47">
        <f t="shared" si="16"/>
        <v>0</v>
      </c>
      <c r="P131" s="48">
        <f t="shared" si="15"/>
        <v>0</v>
      </c>
      <c r="R131" s="14"/>
    </row>
    <row r="132" spans="2:18" s="15" customFormat="1" ht="25.5">
      <c r="B132" s="107" t="s">
        <v>199</v>
      </c>
      <c r="C132" s="81" t="s">
        <v>338</v>
      </c>
      <c r="D132" s="94" t="s">
        <v>50</v>
      </c>
      <c r="E132" s="32">
        <v>47</v>
      </c>
      <c r="F132" s="32">
        <v>1198.08</v>
      </c>
      <c r="G132" s="32">
        <f t="shared" si="18"/>
        <v>56309.759999999995</v>
      </c>
      <c r="H132" s="47"/>
      <c r="I132" s="145">
        <f t="shared" si="12"/>
        <v>0</v>
      </c>
      <c r="J132" s="146">
        <f t="shared" si="13"/>
        <v>0</v>
      </c>
      <c r="K132" s="46"/>
      <c r="L132" s="46">
        <f t="shared" si="17"/>
        <v>0</v>
      </c>
      <c r="M132" s="49">
        <f t="shared" si="14"/>
        <v>0</v>
      </c>
      <c r="N132" s="47">
        <f t="shared" si="16"/>
        <v>0</v>
      </c>
      <c r="O132" s="47">
        <f t="shared" si="16"/>
        <v>0</v>
      </c>
      <c r="P132" s="48">
        <f t="shared" si="15"/>
        <v>0</v>
      </c>
      <c r="R132" s="14"/>
    </row>
    <row r="133" spans="2:18" s="15" customFormat="1" ht="12.75">
      <c r="B133" s="107" t="s">
        <v>200</v>
      </c>
      <c r="C133" s="81" t="s">
        <v>254</v>
      </c>
      <c r="D133" s="94" t="s">
        <v>50</v>
      </c>
      <c r="E133" s="32">
        <v>192</v>
      </c>
      <c r="F133" s="32">
        <v>122.7</v>
      </c>
      <c r="G133" s="32">
        <f t="shared" si="18"/>
        <v>23558.4</v>
      </c>
      <c r="H133" s="47"/>
      <c r="I133" s="145">
        <f t="shared" si="12"/>
        <v>0</v>
      </c>
      <c r="J133" s="146">
        <f t="shared" si="13"/>
        <v>0</v>
      </c>
      <c r="K133" s="46"/>
      <c r="L133" s="46">
        <f t="shared" si="17"/>
        <v>0</v>
      </c>
      <c r="M133" s="49">
        <f t="shared" si="14"/>
        <v>0</v>
      </c>
      <c r="N133" s="47">
        <f t="shared" si="16"/>
        <v>0</v>
      </c>
      <c r="O133" s="47">
        <f t="shared" si="16"/>
        <v>0</v>
      </c>
      <c r="P133" s="48">
        <f t="shared" si="15"/>
        <v>0</v>
      </c>
      <c r="R133" s="14"/>
    </row>
    <row r="134" spans="2:18" s="15" customFormat="1" ht="12.75">
      <c r="B134" s="107" t="s">
        <v>201</v>
      </c>
      <c r="C134" s="81" t="s">
        <v>255</v>
      </c>
      <c r="D134" s="94" t="s">
        <v>50</v>
      </c>
      <c r="E134" s="32">
        <v>18</v>
      </c>
      <c r="F134" s="32">
        <v>173.97</v>
      </c>
      <c r="G134" s="32">
        <f t="shared" si="18"/>
        <v>3131.46</v>
      </c>
      <c r="H134" s="47"/>
      <c r="I134" s="145">
        <f t="shared" si="12"/>
        <v>0</v>
      </c>
      <c r="J134" s="146">
        <f t="shared" si="13"/>
        <v>0</v>
      </c>
      <c r="K134" s="46"/>
      <c r="L134" s="46">
        <f t="shared" si="17"/>
        <v>0</v>
      </c>
      <c r="M134" s="49">
        <f t="shared" si="14"/>
        <v>0</v>
      </c>
      <c r="N134" s="47">
        <f t="shared" si="16"/>
        <v>0</v>
      </c>
      <c r="O134" s="47">
        <f t="shared" si="16"/>
        <v>0</v>
      </c>
      <c r="P134" s="48">
        <f t="shared" si="15"/>
        <v>0</v>
      </c>
      <c r="R134" s="14"/>
    </row>
    <row r="135" spans="2:18" s="15" customFormat="1" ht="12.75">
      <c r="B135" s="107" t="s">
        <v>202</v>
      </c>
      <c r="C135" s="81" t="s">
        <v>256</v>
      </c>
      <c r="D135" s="94" t="s">
        <v>50</v>
      </c>
      <c r="E135" s="32">
        <v>21</v>
      </c>
      <c r="F135" s="32">
        <v>232.61</v>
      </c>
      <c r="G135" s="32">
        <f t="shared" si="18"/>
        <v>4884.81</v>
      </c>
      <c r="H135" s="47"/>
      <c r="I135" s="145">
        <f t="shared" si="12"/>
        <v>0</v>
      </c>
      <c r="J135" s="146">
        <f t="shared" si="13"/>
        <v>0</v>
      </c>
      <c r="K135" s="46"/>
      <c r="L135" s="46">
        <f t="shared" si="17"/>
        <v>0</v>
      </c>
      <c r="M135" s="49">
        <f t="shared" si="14"/>
        <v>0</v>
      </c>
      <c r="N135" s="47">
        <f t="shared" si="16"/>
        <v>0</v>
      </c>
      <c r="O135" s="47">
        <f t="shared" si="16"/>
        <v>0</v>
      </c>
      <c r="P135" s="48">
        <f t="shared" si="15"/>
        <v>0</v>
      </c>
      <c r="R135" s="14"/>
    </row>
    <row r="136" spans="2:18" s="15" customFormat="1" ht="12.75">
      <c r="B136" s="107" t="s">
        <v>203</v>
      </c>
      <c r="C136" s="83" t="s">
        <v>257</v>
      </c>
      <c r="D136" s="94" t="s">
        <v>50</v>
      </c>
      <c r="E136" s="32">
        <v>24</v>
      </c>
      <c r="F136" s="32">
        <v>309.52</v>
      </c>
      <c r="G136" s="32">
        <f t="shared" si="18"/>
        <v>7428.48</v>
      </c>
      <c r="H136" s="47"/>
      <c r="I136" s="145">
        <f t="shared" si="12"/>
        <v>0</v>
      </c>
      <c r="J136" s="146">
        <f t="shared" si="13"/>
        <v>0</v>
      </c>
      <c r="K136" s="46"/>
      <c r="L136" s="46">
        <f t="shared" si="17"/>
        <v>0</v>
      </c>
      <c r="M136" s="49">
        <f t="shared" si="14"/>
        <v>0</v>
      </c>
      <c r="N136" s="47">
        <f t="shared" si="16"/>
        <v>0</v>
      </c>
      <c r="O136" s="47">
        <f t="shared" si="16"/>
        <v>0</v>
      </c>
      <c r="P136" s="48">
        <f t="shared" si="15"/>
        <v>0</v>
      </c>
      <c r="R136" s="14"/>
    </row>
    <row r="137" spans="2:18" s="15" customFormat="1" ht="12.75">
      <c r="B137" s="107" t="s">
        <v>204</v>
      </c>
      <c r="C137" s="81" t="s">
        <v>258</v>
      </c>
      <c r="D137" s="95" t="s">
        <v>50</v>
      </c>
      <c r="E137" s="32">
        <v>28</v>
      </c>
      <c r="F137" s="32">
        <v>444.84</v>
      </c>
      <c r="G137" s="32">
        <f t="shared" si="18"/>
        <v>12455.519999999999</v>
      </c>
      <c r="H137" s="47"/>
      <c r="I137" s="145">
        <f t="shared" si="12"/>
        <v>0</v>
      </c>
      <c r="J137" s="146">
        <f t="shared" si="13"/>
        <v>0</v>
      </c>
      <c r="K137" s="46"/>
      <c r="L137" s="46">
        <f t="shared" si="17"/>
        <v>0</v>
      </c>
      <c r="M137" s="49">
        <f t="shared" si="14"/>
        <v>0</v>
      </c>
      <c r="N137" s="47">
        <f t="shared" si="16"/>
        <v>0</v>
      </c>
      <c r="O137" s="47">
        <f t="shared" si="16"/>
        <v>0</v>
      </c>
      <c r="P137" s="48">
        <f t="shared" si="15"/>
        <v>0</v>
      </c>
      <c r="R137" s="14"/>
    </row>
    <row r="138" spans="2:18" s="15" customFormat="1" ht="12.75">
      <c r="B138" s="107" t="s">
        <v>205</v>
      </c>
      <c r="C138" s="81" t="s">
        <v>339</v>
      </c>
      <c r="D138" s="95" t="s">
        <v>50</v>
      </c>
      <c r="E138" s="32">
        <v>47</v>
      </c>
      <c r="F138" s="32">
        <v>605.32</v>
      </c>
      <c r="G138" s="32">
        <f t="shared" si="18"/>
        <v>28450.04</v>
      </c>
      <c r="H138" s="47"/>
      <c r="I138" s="145">
        <f t="shared" si="12"/>
        <v>0</v>
      </c>
      <c r="J138" s="146">
        <f t="shared" si="13"/>
        <v>0</v>
      </c>
      <c r="K138" s="46"/>
      <c r="L138" s="46">
        <f>K138*F138</f>
        <v>0</v>
      </c>
      <c r="M138" s="49">
        <f t="shared" si="14"/>
        <v>0</v>
      </c>
      <c r="N138" s="47">
        <f t="shared" si="16"/>
        <v>0</v>
      </c>
      <c r="O138" s="47">
        <f t="shared" si="16"/>
        <v>0</v>
      </c>
      <c r="P138" s="48">
        <f t="shared" si="15"/>
        <v>0</v>
      </c>
      <c r="R138" s="14"/>
    </row>
    <row r="139" spans="2:18" s="15" customFormat="1" ht="12.75">
      <c r="B139" s="107" t="s">
        <v>206</v>
      </c>
      <c r="C139" s="81" t="s">
        <v>259</v>
      </c>
      <c r="D139" s="94" t="s">
        <v>24</v>
      </c>
      <c r="E139" s="32">
        <v>16</v>
      </c>
      <c r="F139" s="32">
        <v>960.82</v>
      </c>
      <c r="G139" s="32">
        <f t="shared" si="18"/>
        <v>15373.12</v>
      </c>
      <c r="H139" s="47"/>
      <c r="I139" s="145">
        <f t="shared" si="12"/>
        <v>0</v>
      </c>
      <c r="J139" s="146">
        <f t="shared" si="13"/>
        <v>0</v>
      </c>
      <c r="K139" s="46"/>
      <c r="L139" s="46">
        <f t="shared" si="17"/>
        <v>0</v>
      </c>
      <c r="M139" s="49">
        <f t="shared" si="14"/>
        <v>0</v>
      </c>
      <c r="N139" s="47">
        <f t="shared" si="16"/>
        <v>0</v>
      </c>
      <c r="O139" s="47">
        <f t="shared" si="16"/>
        <v>0</v>
      </c>
      <c r="P139" s="48">
        <f t="shared" si="15"/>
        <v>0</v>
      </c>
      <c r="R139" s="14"/>
    </row>
    <row r="140" spans="2:18" s="15" customFormat="1" ht="13.5" customHeight="1">
      <c r="B140" s="107" t="s">
        <v>207</v>
      </c>
      <c r="C140" s="83" t="s">
        <v>260</v>
      </c>
      <c r="D140" s="94" t="s">
        <v>24</v>
      </c>
      <c r="E140" s="32">
        <v>2</v>
      </c>
      <c r="F140" s="32">
        <v>1482.4</v>
      </c>
      <c r="G140" s="32">
        <f t="shared" si="18"/>
        <v>2964.8</v>
      </c>
      <c r="H140" s="47"/>
      <c r="I140" s="145">
        <f t="shared" si="12"/>
        <v>0</v>
      </c>
      <c r="J140" s="146">
        <f t="shared" si="13"/>
        <v>0</v>
      </c>
      <c r="K140" s="46"/>
      <c r="L140" s="46">
        <f t="shared" si="17"/>
        <v>0</v>
      </c>
      <c r="M140" s="49">
        <f t="shared" si="14"/>
        <v>0</v>
      </c>
      <c r="N140" s="47">
        <f t="shared" si="16"/>
        <v>0</v>
      </c>
      <c r="O140" s="47">
        <f t="shared" si="16"/>
        <v>0</v>
      </c>
      <c r="P140" s="48">
        <f t="shared" si="15"/>
        <v>0</v>
      </c>
      <c r="R140" s="14"/>
    </row>
    <row r="141" spans="2:18" s="15" customFormat="1" ht="12.75">
      <c r="B141" s="107" t="s">
        <v>208</v>
      </c>
      <c r="C141" s="81" t="s">
        <v>261</v>
      </c>
      <c r="D141" s="94" t="s">
        <v>24</v>
      </c>
      <c r="E141" s="32">
        <v>2</v>
      </c>
      <c r="F141" s="32">
        <v>2144.19</v>
      </c>
      <c r="G141" s="32">
        <f t="shared" si="18"/>
        <v>4288.38</v>
      </c>
      <c r="H141" s="47"/>
      <c r="I141" s="145">
        <f t="shared" si="12"/>
        <v>0</v>
      </c>
      <c r="J141" s="146">
        <f t="shared" si="13"/>
        <v>0</v>
      </c>
      <c r="K141" s="46"/>
      <c r="L141" s="46">
        <f t="shared" si="17"/>
        <v>0</v>
      </c>
      <c r="M141" s="49">
        <f t="shared" si="14"/>
        <v>0</v>
      </c>
      <c r="N141" s="47">
        <f t="shared" si="16"/>
        <v>0</v>
      </c>
      <c r="O141" s="47">
        <f t="shared" si="16"/>
        <v>0</v>
      </c>
      <c r="P141" s="48">
        <f t="shared" si="15"/>
        <v>0</v>
      </c>
      <c r="R141" s="14"/>
    </row>
    <row r="142" spans="2:18" s="15" customFormat="1" ht="12.75">
      <c r="B142" s="107" t="s">
        <v>209</v>
      </c>
      <c r="C142" s="81" t="s">
        <v>262</v>
      </c>
      <c r="D142" s="94" t="s">
        <v>24</v>
      </c>
      <c r="E142" s="32">
        <v>2</v>
      </c>
      <c r="F142" s="32">
        <v>2066.66</v>
      </c>
      <c r="G142" s="32">
        <f t="shared" si="18"/>
        <v>4133.32</v>
      </c>
      <c r="H142" s="47"/>
      <c r="I142" s="145">
        <f t="shared" si="12"/>
        <v>0</v>
      </c>
      <c r="J142" s="146">
        <f t="shared" si="13"/>
        <v>0</v>
      </c>
      <c r="K142" s="46"/>
      <c r="L142" s="46">
        <f t="shared" si="17"/>
        <v>0</v>
      </c>
      <c r="M142" s="49">
        <f t="shared" si="14"/>
        <v>0</v>
      </c>
      <c r="N142" s="47">
        <f t="shared" si="16"/>
        <v>0</v>
      </c>
      <c r="O142" s="47">
        <f t="shared" si="16"/>
        <v>0</v>
      </c>
      <c r="P142" s="48">
        <f t="shared" si="15"/>
        <v>0</v>
      </c>
      <c r="R142" s="14"/>
    </row>
    <row r="143" spans="2:18" s="15" customFormat="1" ht="12.75">
      <c r="B143" s="107" t="s">
        <v>210</v>
      </c>
      <c r="C143" s="81" t="s">
        <v>263</v>
      </c>
      <c r="D143" s="94" t="s">
        <v>24</v>
      </c>
      <c r="E143" s="32">
        <v>2</v>
      </c>
      <c r="F143" s="32">
        <v>2650.91</v>
      </c>
      <c r="G143" s="32">
        <f t="shared" si="18"/>
        <v>5301.82</v>
      </c>
      <c r="H143" s="47"/>
      <c r="I143" s="145">
        <f t="shared" si="12"/>
        <v>0</v>
      </c>
      <c r="J143" s="146">
        <f t="shared" si="13"/>
        <v>0</v>
      </c>
      <c r="K143" s="46"/>
      <c r="L143" s="46">
        <f t="shared" si="17"/>
        <v>0</v>
      </c>
      <c r="M143" s="49">
        <f t="shared" si="14"/>
        <v>0</v>
      </c>
      <c r="N143" s="47">
        <f t="shared" si="16"/>
        <v>0</v>
      </c>
      <c r="O143" s="47">
        <f t="shared" si="16"/>
        <v>0</v>
      </c>
      <c r="P143" s="48">
        <f t="shared" si="15"/>
        <v>0</v>
      </c>
      <c r="R143" s="14"/>
    </row>
    <row r="144" spans="2:18" s="15" customFormat="1" ht="12.75">
      <c r="B144" s="107" t="s">
        <v>211</v>
      </c>
      <c r="C144" s="83" t="s">
        <v>340</v>
      </c>
      <c r="D144" s="94" t="s">
        <v>24</v>
      </c>
      <c r="E144" s="32">
        <v>4</v>
      </c>
      <c r="F144" s="32">
        <v>3850.84</v>
      </c>
      <c r="G144" s="32">
        <f t="shared" si="18"/>
        <v>15403.36</v>
      </c>
      <c r="H144" s="47"/>
      <c r="I144" s="145">
        <f t="shared" si="12"/>
        <v>0</v>
      </c>
      <c r="J144" s="146">
        <f t="shared" si="13"/>
        <v>0</v>
      </c>
      <c r="K144" s="46"/>
      <c r="L144" s="46">
        <f t="shared" si="17"/>
        <v>0</v>
      </c>
      <c r="M144" s="49">
        <f t="shared" si="14"/>
        <v>0</v>
      </c>
      <c r="N144" s="47">
        <f t="shared" si="16"/>
        <v>0</v>
      </c>
      <c r="O144" s="47">
        <f t="shared" si="16"/>
        <v>0</v>
      </c>
      <c r="P144" s="48">
        <f t="shared" si="15"/>
        <v>0</v>
      </c>
      <c r="R144" s="14"/>
    </row>
    <row r="145" spans="2:18" s="15" customFormat="1" ht="12.75">
      <c r="B145" s="107" t="s">
        <v>212</v>
      </c>
      <c r="C145" s="81" t="s">
        <v>341</v>
      </c>
      <c r="D145" s="94" t="s">
        <v>24</v>
      </c>
      <c r="E145" s="32">
        <v>1</v>
      </c>
      <c r="F145" s="32">
        <v>1029.95</v>
      </c>
      <c r="G145" s="32">
        <f t="shared" si="18"/>
        <v>1029.95</v>
      </c>
      <c r="H145" s="47"/>
      <c r="I145" s="145">
        <f t="shared" si="12"/>
        <v>0</v>
      </c>
      <c r="J145" s="146">
        <f t="shared" si="13"/>
        <v>0</v>
      </c>
      <c r="K145" s="46"/>
      <c r="L145" s="46">
        <f t="shared" si="17"/>
        <v>0</v>
      </c>
      <c r="M145" s="49">
        <f t="shared" si="14"/>
        <v>0</v>
      </c>
      <c r="N145" s="47">
        <f t="shared" si="16"/>
        <v>0</v>
      </c>
      <c r="O145" s="47">
        <f t="shared" si="16"/>
        <v>0</v>
      </c>
      <c r="P145" s="48">
        <f t="shared" si="15"/>
        <v>0</v>
      </c>
      <c r="R145" s="14"/>
    </row>
    <row r="146" spans="2:18" s="15" customFormat="1" ht="12.75">
      <c r="B146" s="107" t="s">
        <v>213</v>
      </c>
      <c r="C146" s="81" t="s">
        <v>342</v>
      </c>
      <c r="D146" s="94" t="s">
        <v>24</v>
      </c>
      <c r="E146" s="32">
        <v>1</v>
      </c>
      <c r="F146" s="32">
        <v>1199.55</v>
      </c>
      <c r="G146" s="32">
        <f t="shared" si="18"/>
        <v>1199.55</v>
      </c>
      <c r="H146" s="47"/>
      <c r="I146" s="145">
        <f aca="true" t="shared" si="19" ref="I146:I209">H146*F146</f>
        <v>0</v>
      </c>
      <c r="J146" s="146">
        <f aca="true" t="shared" si="20" ref="J146:J209">I146/G146</f>
        <v>0</v>
      </c>
      <c r="K146" s="46"/>
      <c r="L146" s="46">
        <f t="shared" si="17"/>
        <v>0</v>
      </c>
      <c r="M146" s="49">
        <f aca="true" t="shared" si="21" ref="M146:M209">IF(K146&gt;0,L146/(E146*F146),K146)</f>
        <v>0</v>
      </c>
      <c r="N146" s="47">
        <f t="shared" si="16"/>
        <v>0</v>
      </c>
      <c r="O146" s="47">
        <f t="shared" si="16"/>
        <v>0</v>
      </c>
      <c r="P146" s="48">
        <f aca="true" t="shared" si="22" ref="P146:P209">IF(N146&gt;0,O146/(E146*F146),N146)</f>
        <v>0</v>
      </c>
      <c r="R146" s="14"/>
    </row>
    <row r="147" spans="2:18" s="15" customFormat="1" ht="12.75">
      <c r="B147" s="107" t="s">
        <v>214</v>
      </c>
      <c r="C147" s="83" t="s">
        <v>264</v>
      </c>
      <c r="D147" s="94" t="s">
        <v>24</v>
      </c>
      <c r="E147" s="32">
        <v>4</v>
      </c>
      <c r="F147" s="32">
        <v>1284.34</v>
      </c>
      <c r="G147" s="32">
        <f t="shared" si="18"/>
        <v>5137.36</v>
      </c>
      <c r="H147" s="47"/>
      <c r="I147" s="145">
        <f t="shared" si="19"/>
        <v>0</v>
      </c>
      <c r="J147" s="146">
        <f t="shared" si="20"/>
        <v>0</v>
      </c>
      <c r="K147" s="46"/>
      <c r="L147" s="46">
        <f t="shared" si="17"/>
        <v>0</v>
      </c>
      <c r="M147" s="49">
        <f t="shared" si="21"/>
        <v>0</v>
      </c>
      <c r="N147" s="47">
        <f t="shared" si="16"/>
        <v>0</v>
      </c>
      <c r="O147" s="47">
        <f t="shared" si="16"/>
        <v>0</v>
      </c>
      <c r="P147" s="48">
        <f t="shared" si="22"/>
        <v>0</v>
      </c>
      <c r="R147" s="14"/>
    </row>
    <row r="148" spans="2:18" s="15" customFormat="1" ht="12.75">
      <c r="B148" s="107" t="s">
        <v>215</v>
      </c>
      <c r="C148" s="83" t="s">
        <v>343</v>
      </c>
      <c r="D148" s="94" t="s">
        <v>24</v>
      </c>
      <c r="E148" s="32">
        <v>3</v>
      </c>
      <c r="F148" s="32">
        <v>1369.14</v>
      </c>
      <c r="G148" s="32">
        <f t="shared" si="18"/>
        <v>4107.42</v>
      </c>
      <c r="H148" s="47"/>
      <c r="I148" s="145">
        <f t="shared" si="19"/>
        <v>0</v>
      </c>
      <c r="J148" s="146">
        <f t="shared" si="20"/>
        <v>0</v>
      </c>
      <c r="K148" s="46"/>
      <c r="L148" s="46">
        <f>K148*F148</f>
        <v>0</v>
      </c>
      <c r="M148" s="49">
        <f t="shared" si="21"/>
        <v>0</v>
      </c>
      <c r="N148" s="47">
        <f t="shared" si="16"/>
        <v>0</v>
      </c>
      <c r="O148" s="47">
        <f t="shared" si="16"/>
        <v>0</v>
      </c>
      <c r="P148" s="48">
        <f t="shared" si="22"/>
        <v>0</v>
      </c>
      <c r="R148" s="14"/>
    </row>
    <row r="149" spans="2:18" s="15" customFormat="1" ht="25.5">
      <c r="B149" s="107" t="s">
        <v>216</v>
      </c>
      <c r="C149" s="81" t="s">
        <v>265</v>
      </c>
      <c r="D149" s="94" t="s">
        <v>24</v>
      </c>
      <c r="E149" s="32">
        <v>33</v>
      </c>
      <c r="F149" s="32">
        <v>303.06</v>
      </c>
      <c r="G149" s="32">
        <f t="shared" si="18"/>
        <v>10000.98</v>
      </c>
      <c r="H149" s="47"/>
      <c r="I149" s="145">
        <f t="shared" si="19"/>
        <v>0</v>
      </c>
      <c r="J149" s="146">
        <f t="shared" si="20"/>
        <v>0</v>
      </c>
      <c r="K149" s="46"/>
      <c r="L149" s="46">
        <f t="shared" si="17"/>
        <v>0</v>
      </c>
      <c r="M149" s="49">
        <f t="shared" si="21"/>
        <v>0</v>
      </c>
      <c r="N149" s="47">
        <f aca="true" t="shared" si="23" ref="N149:O212">K149+H149</f>
        <v>0</v>
      </c>
      <c r="O149" s="47">
        <f t="shared" si="23"/>
        <v>0</v>
      </c>
      <c r="P149" s="48">
        <f t="shared" si="22"/>
        <v>0</v>
      </c>
      <c r="R149" s="14"/>
    </row>
    <row r="150" spans="2:18" s="15" customFormat="1" ht="25.5">
      <c r="B150" s="107" t="s">
        <v>217</v>
      </c>
      <c r="C150" s="81" t="s">
        <v>345</v>
      </c>
      <c r="D150" s="94" t="s">
        <v>24</v>
      </c>
      <c r="E150" s="32">
        <v>10</v>
      </c>
      <c r="F150" s="32">
        <v>1741.21</v>
      </c>
      <c r="G150" s="32">
        <f t="shared" si="18"/>
        <v>17412.1</v>
      </c>
      <c r="H150" s="47"/>
      <c r="I150" s="145">
        <f t="shared" si="19"/>
        <v>0</v>
      </c>
      <c r="J150" s="146">
        <f t="shared" si="20"/>
        <v>0</v>
      </c>
      <c r="K150" s="46"/>
      <c r="L150" s="46">
        <f t="shared" si="17"/>
        <v>0</v>
      </c>
      <c r="M150" s="49">
        <f t="shared" si="21"/>
        <v>0</v>
      </c>
      <c r="N150" s="47">
        <f t="shared" si="23"/>
        <v>0</v>
      </c>
      <c r="O150" s="47">
        <f t="shared" si="23"/>
        <v>0</v>
      </c>
      <c r="P150" s="48">
        <f t="shared" si="22"/>
        <v>0</v>
      </c>
      <c r="R150" s="14"/>
    </row>
    <row r="151" spans="2:18" s="15" customFormat="1" ht="25.5">
      <c r="B151" s="107" t="s">
        <v>218</v>
      </c>
      <c r="C151" s="83" t="s">
        <v>266</v>
      </c>
      <c r="D151" s="94" t="s">
        <v>24</v>
      </c>
      <c r="E151" s="32">
        <v>1</v>
      </c>
      <c r="F151" s="32">
        <v>2343.76</v>
      </c>
      <c r="G151" s="32">
        <f t="shared" si="18"/>
        <v>2343.76</v>
      </c>
      <c r="H151" s="47"/>
      <c r="I151" s="145">
        <f t="shared" si="19"/>
        <v>0</v>
      </c>
      <c r="J151" s="146">
        <f t="shared" si="20"/>
        <v>0</v>
      </c>
      <c r="K151" s="46"/>
      <c r="L151" s="46">
        <f t="shared" si="17"/>
        <v>0</v>
      </c>
      <c r="M151" s="49">
        <f t="shared" si="21"/>
        <v>0</v>
      </c>
      <c r="N151" s="47">
        <f t="shared" si="23"/>
        <v>0</v>
      </c>
      <c r="O151" s="47">
        <f t="shared" si="23"/>
        <v>0</v>
      </c>
      <c r="P151" s="48">
        <f t="shared" si="22"/>
        <v>0</v>
      </c>
      <c r="R151" s="14"/>
    </row>
    <row r="152" spans="2:18" s="15" customFormat="1" ht="25.5">
      <c r="B152" s="107" t="s">
        <v>219</v>
      </c>
      <c r="C152" s="81" t="s">
        <v>344</v>
      </c>
      <c r="D152" s="94" t="s">
        <v>24</v>
      </c>
      <c r="E152" s="32">
        <v>1</v>
      </c>
      <c r="F152" s="32">
        <v>3735.99</v>
      </c>
      <c r="G152" s="32">
        <f t="shared" si="18"/>
        <v>3735.99</v>
      </c>
      <c r="H152" s="47"/>
      <c r="I152" s="145">
        <f t="shared" si="19"/>
        <v>0</v>
      </c>
      <c r="J152" s="146">
        <f t="shared" si="20"/>
        <v>0</v>
      </c>
      <c r="K152" s="46"/>
      <c r="L152" s="46">
        <f t="shared" si="17"/>
        <v>0</v>
      </c>
      <c r="M152" s="49">
        <f t="shared" si="21"/>
        <v>0</v>
      </c>
      <c r="N152" s="47">
        <f t="shared" si="23"/>
        <v>0</v>
      </c>
      <c r="O152" s="47">
        <f t="shared" si="23"/>
        <v>0</v>
      </c>
      <c r="P152" s="48">
        <f t="shared" si="22"/>
        <v>0</v>
      </c>
      <c r="R152" s="14"/>
    </row>
    <row r="153" spans="2:18" s="15" customFormat="1" ht="25.5">
      <c r="B153" s="107" t="s">
        <v>220</v>
      </c>
      <c r="C153" s="81" t="s">
        <v>267</v>
      </c>
      <c r="D153" s="94" t="s">
        <v>24</v>
      </c>
      <c r="E153" s="32">
        <v>1</v>
      </c>
      <c r="F153" s="32">
        <v>3221.73</v>
      </c>
      <c r="G153" s="32">
        <f t="shared" si="18"/>
        <v>3221.73</v>
      </c>
      <c r="H153" s="47"/>
      <c r="I153" s="145">
        <f t="shared" si="19"/>
        <v>0</v>
      </c>
      <c r="J153" s="146">
        <f t="shared" si="20"/>
        <v>0</v>
      </c>
      <c r="K153" s="46"/>
      <c r="L153" s="46">
        <f t="shared" si="17"/>
        <v>0</v>
      </c>
      <c r="M153" s="49">
        <f t="shared" si="21"/>
        <v>0</v>
      </c>
      <c r="N153" s="47">
        <f t="shared" si="23"/>
        <v>0</v>
      </c>
      <c r="O153" s="47">
        <f t="shared" si="23"/>
        <v>0</v>
      </c>
      <c r="P153" s="48">
        <f t="shared" si="22"/>
        <v>0</v>
      </c>
      <c r="R153" s="14"/>
    </row>
    <row r="154" spans="2:18" s="15" customFormat="1" ht="25.5">
      <c r="B154" s="107" t="s">
        <v>221</v>
      </c>
      <c r="C154" s="81" t="s">
        <v>346</v>
      </c>
      <c r="D154" s="94" t="s">
        <v>24</v>
      </c>
      <c r="E154" s="32">
        <v>1</v>
      </c>
      <c r="F154" s="32">
        <v>4119.81</v>
      </c>
      <c r="G154" s="32">
        <f t="shared" si="18"/>
        <v>4119.81</v>
      </c>
      <c r="H154" s="47"/>
      <c r="I154" s="145">
        <f t="shared" si="19"/>
        <v>0</v>
      </c>
      <c r="J154" s="146">
        <f t="shared" si="20"/>
        <v>0</v>
      </c>
      <c r="K154" s="46"/>
      <c r="L154" s="46">
        <f t="shared" si="17"/>
        <v>0</v>
      </c>
      <c r="M154" s="49">
        <f t="shared" si="21"/>
        <v>0</v>
      </c>
      <c r="N154" s="47">
        <f t="shared" si="23"/>
        <v>0</v>
      </c>
      <c r="O154" s="47">
        <f t="shared" si="23"/>
        <v>0</v>
      </c>
      <c r="P154" s="48">
        <f t="shared" si="22"/>
        <v>0</v>
      </c>
      <c r="R154" s="14"/>
    </row>
    <row r="155" spans="2:18" s="15" customFormat="1" ht="25.5">
      <c r="B155" s="107" t="s">
        <v>222</v>
      </c>
      <c r="C155" s="83" t="s">
        <v>347</v>
      </c>
      <c r="D155" s="94" t="s">
        <v>24</v>
      </c>
      <c r="E155" s="32">
        <v>2</v>
      </c>
      <c r="F155" s="32">
        <v>6278.23</v>
      </c>
      <c r="G155" s="32">
        <f t="shared" si="18"/>
        <v>12556.46</v>
      </c>
      <c r="H155" s="47"/>
      <c r="I155" s="145">
        <f t="shared" si="19"/>
        <v>0</v>
      </c>
      <c r="J155" s="146">
        <f t="shared" si="20"/>
        <v>0</v>
      </c>
      <c r="K155" s="46"/>
      <c r="L155" s="46">
        <f t="shared" si="17"/>
        <v>0</v>
      </c>
      <c r="M155" s="49">
        <f t="shared" si="21"/>
        <v>0</v>
      </c>
      <c r="N155" s="47">
        <f t="shared" si="23"/>
        <v>0</v>
      </c>
      <c r="O155" s="47">
        <f t="shared" si="23"/>
        <v>0</v>
      </c>
      <c r="P155" s="48">
        <f t="shared" si="22"/>
        <v>0</v>
      </c>
      <c r="R155" s="14"/>
    </row>
    <row r="156" spans="2:18" s="15" customFormat="1" ht="12.75">
      <c r="B156" s="107" t="s">
        <v>223</v>
      </c>
      <c r="C156" s="81" t="s">
        <v>268</v>
      </c>
      <c r="D156" s="94" t="s">
        <v>50</v>
      </c>
      <c r="E156" s="32">
        <v>47.2</v>
      </c>
      <c r="F156" s="32">
        <v>58.72</v>
      </c>
      <c r="G156" s="32">
        <f t="shared" si="18"/>
        <v>2771.5840000000003</v>
      </c>
      <c r="H156" s="47"/>
      <c r="I156" s="145">
        <f t="shared" si="19"/>
        <v>0</v>
      </c>
      <c r="J156" s="146">
        <f t="shared" si="20"/>
        <v>0</v>
      </c>
      <c r="K156" s="46"/>
      <c r="L156" s="46">
        <f t="shared" si="17"/>
        <v>0</v>
      </c>
      <c r="M156" s="49">
        <f t="shared" si="21"/>
        <v>0</v>
      </c>
      <c r="N156" s="47">
        <f t="shared" si="23"/>
        <v>0</v>
      </c>
      <c r="O156" s="47">
        <f t="shared" si="23"/>
        <v>0</v>
      </c>
      <c r="P156" s="48">
        <f t="shared" si="22"/>
        <v>0</v>
      </c>
      <c r="R156" s="14"/>
    </row>
    <row r="157" spans="2:18" s="15" customFormat="1" ht="25.5">
      <c r="B157" s="107" t="s">
        <v>224</v>
      </c>
      <c r="C157" s="81" t="s">
        <v>348</v>
      </c>
      <c r="D157" s="94" t="s">
        <v>174</v>
      </c>
      <c r="E157" s="32">
        <v>133.8</v>
      </c>
      <c r="F157" s="32">
        <v>7.33</v>
      </c>
      <c r="G157" s="32">
        <f t="shared" si="18"/>
        <v>980.7540000000001</v>
      </c>
      <c r="H157" s="47"/>
      <c r="I157" s="145">
        <f t="shared" si="19"/>
        <v>0</v>
      </c>
      <c r="J157" s="146">
        <f t="shared" si="20"/>
        <v>0</v>
      </c>
      <c r="K157" s="46"/>
      <c r="L157" s="46">
        <f t="shared" si="17"/>
        <v>0</v>
      </c>
      <c r="M157" s="49">
        <f t="shared" si="21"/>
        <v>0</v>
      </c>
      <c r="N157" s="47">
        <f t="shared" si="23"/>
        <v>0</v>
      </c>
      <c r="O157" s="47">
        <f t="shared" si="23"/>
        <v>0</v>
      </c>
      <c r="P157" s="48">
        <f t="shared" si="22"/>
        <v>0</v>
      </c>
      <c r="R157" s="14"/>
    </row>
    <row r="158" spans="2:18" s="15" customFormat="1" ht="12.75">
      <c r="B158" s="107" t="s">
        <v>225</v>
      </c>
      <c r="C158" s="81" t="s">
        <v>349</v>
      </c>
      <c r="D158" s="94" t="s">
        <v>24</v>
      </c>
      <c r="E158" s="32">
        <v>43</v>
      </c>
      <c r="F158" s="32">
        <v>39.84</v>
      </c>
      <c r="G158" s="32">
        <f t="shared" si="18"/>
        <v>1713.1200000000001</v>
      </c>
      <c r="H158" s="47"/>
      <c r="I158" s="145">
        <f t="shared" si="19"/>
        <v>0</v>
      </c>
      <c r="J158" s="146">
        <f t="shared" si="20"/>
        <v>0</v>
      </c>
      <c r="K158" s="46"/>
      <c r="L158" s="46">
        <f>K158*F158</f>
        <v>0</v>
      </c>
      <c r="M158" s="49">
        <f t="shared" si="21"/>
        <v>0</v>
      </c>
      <c r="N158" s="47">
        <f t="shared" si="23"/>
        <v>0</v>
      </c>
      <c r="O158" s="47">
        <f t="shared" si="23"/>
        <v>0</v>
      </c>
      <c r="P158" s="48">
        <f t="shared" si="22"/>
        <v>0</v>
      </c>
      <c r="R158" s="14"/>
    </row>
    <row r="159" spans="2:18" s="15" customFormat="1" ht="12.75">
      <c r="B159" s="107" t="s">
        <v>226</v>
      </c>
      <c r="C159" s="81" t="s">
        <v>269</v>
      </c>
      <c r="D159" s="94" t="s">
        <v>24</v>
      </c>
      <c r="E159" s="32">
        <v>2</v>
      </c>
      <c r="F159" s="32">
        <v>42.49</v>
      </c>
      <c r="G159" s="32">
        <f t="shared" si="18"/>
        <v>84.98</v>
      </c>
      <c r="H159" s="47"/>
      <c r="I159" s="145">
        <f t="shared" si="19"/>
        <v>0</v>
      </c>
      <c r="J159" s="146">
        <f t="shared" si="20"/>
        <v>0</v>
      </c>
      <c r="K159" s="46"/>
      <c r="L159" s="46">
        <f t="shared" si="17"/>
        <v>0</v>
      </c>
      <c r="M159" s="49">
        <f t="shared" si="21"/>
        <v>0</v>
      </c>
      <c r="N159" s="47">
        <f t="shared" si="23"/>
        <v>0</v>
      </c>
      <c r="O159" s="47">
        <f t="shared" si="23"/>
        <v>0</v>
      </c>
      <c r="P159" s="48">
        <f t="shared" si="22"/>
        <v>0</v>
      </c>
      <c r="R159" s="14"/>
    </row>
    <row r="160" spans="2:18" s="15" customFormat="1" ht="12.75">
      <c r="B160" s="107" t="s">
        <v>227</v>
      </c>
      <c r="C160" s="83" t="s">
        <v>270</v>
      </c>
      <c r="D160" s="95" t="s">
        <v>50</v>
      </c>
      <c r="E160" s="32">
        <v>2690</v>
      </c>
      <c r="F160" s="32">
        <v>26.93</v>
      </c>
      <c r="G160" s="32">
        <f t="shared" si="18"/>
        <v>72441.7</v>
      </c>
      <c r="H160" s="47"/>
      <c r="I160" s="145">
        <f t="shared" si="19"/>
        <v>0</v>
      </c>
      <c r="J160" s="146">
        <f t="shared" si="20"/>
        <v>0</v>
      </c>
      <c r="K160" s="46"/>
      <c r="L160" s="46">
        <f t="shared" si="17"/>
        <v>0</v>
      </c>
      <c r="M160" s="49">
        <f t="shared" si="21"/>
        <v>0</v>
      </c>
      <c r="N160" s="47">
        <f t="shared" si="23"/>
        <v>0</v>
      </c>
      <c r="O160" s="47">
        <f t="shared" si="23"/>
        <v>0</v>
      </c>
      <c r="P160" s="48">
        <f t="shared" si="22"/>
        <v>0</v>
      </c>
      <c r="R160" s="14"/>
    </row>
    <row r="161" spans="2:18" s="15" customFormat="1" ht="12.75">
      <c r="B161" s="107" t="s">
        <v>228</v>
      </c>
      <c r="C161" s="81" t="s">
        <v>271</v>
      </c>
      <c r="D161" s="94" t="s">
        <v>50</v>
      </c>
      <c r="E161" s="32">
        <v>160</v>
      </c>
      <c r="F161" s="32">
        <v>66.64</v>
      </c>
      <c r="G161" s="32">
        <f t="shared" si="18"/>
        <v>10662.4</v>
      </c>
      <c r="H161" s="47"/>
      <c r="I161" s="145">
        <f t="shared" si="19"/>
        <v>0</v>
      </c>
      <c r="J161" s="146">
        <f t="shared" si="20"/>
        <v>0</v>
      </c>
      <c r="K161" s="46"/>
      <c r="L161" s="46">
        <f t="shared" si="17"/>
        <v>0</v>
      </c>
      <c r="M161" s="49">
        <f t="shared" si="21"/>
        <v>0</v>
      </c>
      <c r="N161" s="47">
        <f t="shared" si="23"/>
        <v>0</v>
      </c>
      <c r="O161" s="47">
        <f t="shared" si="23"/>
        <v>0</v>
      </c>
      <c r="P161" s="48">
        <f t="shared" si="22"/>
        <v>0</v>
      </c>
      <c r="R161" s="14"/>
    </row>
    <row r="162" spans="2:18" s="15" customFormat="1" ht="12.75">
      <c r="B162" s="107" t="s">
        <v>229</v>
      </c>
      <c r="C162" s="81" t="s">
        <v>272</v>
      </c>
      <c r="D162" s="94" t="s">
        <v>50</v>
      </c>
      <c r="E162" s="32">
        <v>270</v>
      </c>
      <c r="F162" s="32">
        <v>31.33</v>
      </c>
      <c r="G162" s="32">
        <f t="shared" si="18"/>
        <v>8459.1</v>
      </c>
      <c r="H162" s="47"/>
      <c r="I162" s="145">
        <f t="shared" si="19"/>
        <v>0</v>
      </c>
      <c r="J162" s="146">
        <f t="shared" si="20"/>
        <v>0</v>
      </c>
      <c r="K162" s="46"/>
      <c r="L162" s="46">
        <f t="shared" si="17"/>
        <v>0</v>
      </c>
      <c r="M162" s="49">
        <f t="shared" si="21"/>
        <v>0</v>
      </c>
      <c r="N162" s="47">
        <f t="shared" si="23"/>
        <v>0</v>
      </c>
      <c r="O162" s="47">
        <f t="shared" si="23"/>
        <v>0</v>
      </c>
      <c r="P162" s="48">
        <f t="shared" si="22"/>
        <v>0</v>
      </c>
      <c r="R162" s="14"/>
    </row>
    <row r="163" spans="2:18" s="15" customFormat="1" ht="12.75">
      <c r="B163" s="107" t="s">
        <v>230</v>
      </c>
      <c r="C163" s="83" t="s">
        <v>273</v>
      </c>
      <c r="D163" s="94" t="s">
        <v>50</v>
      </c>
      <c r="E163" s="32">
        <v>3328</v>
      </c>
      <c r="F163" s="32">
        <v>44.92</v>
      </c>
      <c r="G163" s="32">
        <f t="shared" si="18"/>
        <v>149493.76</v>
      </c>
      <c r="H163" s="47"/>
      <c r="I163" s="145">
        <f t="shared" si="19"/>
        <v>0</v>
      </c>
      <c r="J163" s="146">
        <f t="shared" si="20"/>
        <v>0</v>
      </c>
      <c r="K163" s="46"/>
      <c r="L163" s="46">
        <f t="shared" si="17"/>
        <v>0</v>
      </c>
      <c r="M163" s="49">
        <f t="shared" si="21"/>
        <v>0</v>
      </c>
      <c r="N163" s="47">
        <f t="shared" si="23"/>
        <v>0</v>
      </c>
      <c r="O163" s="47">
        <f t="shared" si="23"/>
        <v>0</v>
      </c>
      <c r="P163" s="48">
        <f t="shared" si="22"/>
        <v>0</v>
      </c>
      <c r="R163" s="14"/>
    </row>
    <row r="164" spans="2:18" s="15" customFormat="1" ht="25.5">
      <c r="B164" s="107" t="s">
        <v>231</v>
      </c>
      <c r="C164" s="83" t="s">
        <v>350</v>
      </c>
      <c r="D164" s="94" t="s">
        <v>50</v>
      </c>
      <c r="E164" s="32">
        <v>850</v>
      </c>
      <c r="F164" s="32">
        <v>192.92</v>
      </c>
      <c r="G164" s="32">
        <f t="shared" si="18"/>
        <v>163982</v>
      </c>
      <c r="H164" s="47"/>
      <c r="I164" s="145">
        <f t="shared" si="19"/>
        <v>0</v>
      </c>
      <c r="J164" s="146">
        <f t="shared" si="20"/>
        <v>0</v>
      </c>
      <c r="K164" s="46"/>
      <c r="L164" s="46">
        <f t="shared" si="17"/>
        <v>0</v>
      </c>
      <c r="M164" s="49">
        <f t="shared" si="21"/>
        <v>0</v>
      </c>
      <c r="N164" s="47">
        <f t="shared" si="23"/>
        <v>0</v>
      </c>
      <c r="O164" s="47">
        <f t="shared" si="23"/>
        <v>0</v>
      </c>
      <c r="P164" s="48">
        <f t="shared" si="22"/>
        <v>0</v>
      </c>
      <c r="R164" s="14"/>
    </row>
    <row r="165" spans="2:18" s="15" customFormat="1" ht="12.75">
      <c r="B165" s="107" t="s">
        <v>232</v>
      </c>
      <c r="C165" s="81" t="s">
        <v>274</v>
      </c>
      <c r="D165" s="94" t="s">
        <v>24</v>
      </c>
      <c r="E165" s="32">
        <v>6</v>
      </c>
      <c r="F165" s="32">
        <v>364.1</v>
      </c>
      <c r="G165" s="32">
        <f t="shared" si="18"/>
        <v>2184.6000000000004</v>
      </c>
      <c r="H165" s="47"/>
      <c r="I165" s="145">
        <f t="shared" si="19"/>
        <v>0</v>
      </c>
      <c r="J165" s="146">
        <f t="shared" si="20"/>
        <v>0</v>
      </c>
      <c r="K165" s="46"/>
      <c r="L165" s="46">
        <f t="shared" si="17"/>
        <v>0</v>
      </c>
      <c r="M165" s="49">
        <f t="shared" si="21"/>
        <v>0</v>
      </c>
      <c r="N165" s="47">
        <f t="shared" si="23"/>
        <v>0</v>
      </c>
      <c r="O165" s="47">
        <f t="shared" si="23"/>
        <v>0</v>
      </c>
      <c r="P165" s="48">
        <f t="shared" si="22"/>
        <v>0</v>
      </c>
      <c r="R165" s="14"/>
    </row>
    <row r="166" spans="2:18" s="15" customFormat="1" ht="12.75">
      <c r="B166" s="107" t="s">
        <v>233</v>
      </c>
      <c r="C166" s="81" t="s">
        <v>275</v>
      </c>
      <c r="D166" s="94" t="s">
        <v>24</v>
      </c>
      <c r="E166" s="32">
        <v>9</v>
      </c>
      <c r="F166" s="32">
        <v>213.75</v>
      </c>
      <c r="G166" s="32">
        <f t="shared" si="18"/>
        <v>1923.75</v>
      </c>
      <c r="H166" s="47"/>
      <c r="I166" s="145">
        <f t="shared" si="19"/>
        <v>0</v>
      </c>
      <c r="J166" s="146">
        <f t="shared" si="20"/>
        <v>0</v>
      </c>
      <c r="K166" s="46"/>
      <c r="L166" s="46">
        <f t="shared" si="17"/>
        <v>0</v>
      </c>
      <c r="M166" s="49">
        <f t="shared" si="21"/>
        <v>0</v>
      </c>
      <c r="N166" s="47">
        <f t="shared" si="23"/>
        <v>0</v>
      </c>
      <c r="O166" s="47">
        <f t="shared" si="23"/>
        <v>0</v>
      </c>
      <c r="P166" s="48">
        <f t="shared" si="22"/>
        <v>0</v>
      </c>
      <c r="R166" s="14"/>
    </row>
    <row r="167" spans="2:18" s="15" customFormat="1" ht="12.75">
      <c r="B167" s="107" t="s">
        <v>234</v>
      </c>
      <c r="C167" s="81" t="s">
        <v>276</v>
      </c>
      <c r="D167" s="94" t="s">
        <v>24</v>
      </c>
      <c r="E167" s="32">
        <v>4</v>
      </c>
      <c r="F167" s="32">
        <v>281.58</v>
      </c>
      <c r="G167" s="32">
        <f t="shared" si="18"/>
        <v>1126.32</v>
      </c>
      <c r="H167" s="47"/>
      <c r="I167" s="145">
        <f t="shared" si="19"/>
        <v>0</v>
      </c>
      <c r="J167" s="146">
        <f t="shared" si="20"/>
        <v>0</v>
      </c>
      <c r="K167" s="46"/>
      <c r="L167" s="46">
        <f t="shared" si="17"/>
        <v>0</v>
      </c>
      <c r="M167" s="49">
        <f t="shared" si="21"/>
        <v>0</v>
      </c>
      <c r="N167" s="47">
        <f t="shared" si="23"/>
        <v>0</v>
      </c>
      <c r="O167" s="47">
        <f t="shared" si="23"/>
        <v>0</v>
      </c>
      <c r="P167" s="48">
        <f t="shared" si="22"/>
        <v>0</v>
      </c>
      <c r="R167" s="14"/>
    </row>
    <row r="168" spans="2:18" s="15" customFormat="1" ht="12.75" customHeight="1">
      <c r="B168" s="107" t="s">
        <v>235</v>
      </c>
      <c r="C168" s="83" t="s">
        <v>351</v>
      </c>
      <c r="D168" s="94" t="s">
        <v>50</v>
      </c>
      <c r="E168" s="32">
        <v>2770</v>
      </c>
      <c r="F168" s="32">
        <v>103.85</v>
      </c>
      <c r="G168" s="32">
        <f t="shared" si="18"/>
        <v>287664.5</v>
      </c>
      <c r="H168" s="47"/>
      <c r="I168" s="145">
        <f t="shared" si="19"/>
        <v>0</v>
      </c>
      <c r="J168" s="146">
        <f t="shared" si="20"/>
        <v>0</v>
      </c>
      <c r="K168" s="46"/>
      <c r="L168" s="46">
        <f t="shared" si="17"/>
        <v>0</v>
      </c>
      <c r="M168" s="49">
        <f t="shared" si="21"/>
        <v>0</v>
      </c>
      <c r="N168" s="47">
        <f t="shared" si="23"/>
        <v>0</v>
      </c>
      <c r="O168" s="47">
        <f t="shared" si="23"/>
        <v>0</v>
      </c>
      <c r="P168" s="48">
        <f t="shared" si="22"/>
        <v>0</v>
      </c>
      <c r="R168" s="14"/>
    </row>
    <row r="169" spans="2:18" s="15" customFormat="1" ht="12.75" customHeight="1">
      <c r="B169" s="107" t="s">
        <v>236</v>
      </c>
      <c r="C169" s="83" t="s">
        <v>352</v>
      </c>
      <c r="D169" s="94" t="s">
        <v>50</v>
      </c>
      <c r="E169" s="32">
        <v>2165</v>
      </c>
      <c r="F169" s="32">
        <v>93.24</v>
      </c>
      <c r="G169" s="32">
        <f t="shared" si="18"/>
        <v>201864.59999999998</v>
      </c>
      <c r="H169" s="47"/>
      <c r="I169" s="145">
        <f t="shared" si="19"/>
        <v>0</v>
      </c>
      <c r="J169" s="146">
        <f t="shared" si="20"/>
        <v>0</v>
      </c>
      <c r="K169" s="46"/>
      <c r="L169" s="46">
        <f t="shared" si="17"/>
        <v>0</v>
      </c>
      <c r="M169" s="49">
        <f t="shared" si="21"/>
        <v>0</v>
      </c>
      <c r="N169" s="47">
        <f t="shared" si="23"/>
        <v>0</v>
      </c>
      <c r="O169" s="47">
        <f t="shared" si="23"/>
        <v>0</v>
      </c>
      <c r="P169" s="48">
        <f t="shared" si="22"/>
        <v>0</v>
      </c>
      <c r="R169" s="14"/>
    </row>
    <row r="170" spans="2:18" s="15" customFormat="1" ht="12.75">
      <c r="B170" s="107" t="s">
        <v>237</v>
      </c>
      <c r="C170" s="81" t="s">
        <v>277</v>
      </c>
      <c r="D170" s="94" t="s">
        <v>24</v>
      </c>
      <c r="E170" s="32">
        <v>33.8</v>
      </c>
      <c r="F170" s="32">
        <v>148.66</v>
      </c>
      <c r="G170" s="32">
        <f t="shared" si="18"/>
        <v>5024.708</v>
      </c>
      <c r="H170" s="47"/>
      <c r="I170" s="145">
        <f t="shared" si="19"/>
        <v>0</v>
      </c>
      <c r="J170" s="146">
        <f t="shared" si="20"/>
        <v>0</v>
      </c>
      <c r="K170" s="46"/>
      <c r="L170" s="46">
        <f t="shared" si="17"/>
        <v>0</v>
      </c>
      <c r="M170" s="49">
        <f t="shared" si="21"/>
        <v>0</v>
      </c>
      <c r="N170" s="47">
        <f t="shared" si="23"/>
        <v>0</v>
      </c>
      <c r="O170" s="47">
        <f t="shared" si="23"/>
        <v>0</v>
      </c>
      <c r="P170" s="48">
        <f t="shared" si="22"/>
        <v>0</v>
      </c>
      <c r="R170" s="14"/>
    </row>
    <row r="171" spans="2:18" s="15" customFormat="1" ht="12.75" customHeight="1">
      <c r="B171" s="107" t="s">
        <v>238</v>
      </c>
      <c r="C171" s="81" t="s">
        <v>278</v>
      </c>
      <c r="D171" s="94" t="s">
        <v>24</v>
      </c>
      <c r="E171" s="32">
        <v>13</v>
      </c>
      <c r="F171" s="32">
        <v>328.25</v>
      </c>
      <c r="G171" s="32">
        <f t="shared" si="18"/>
        <v>4267.25</v>
      </c>
      <c r="H171" s="47"/>
      <c r="I171" s="145">
        <f t="shared" si="19"/>
        <v>0</v>
      </c>
      <c r="J171" s="146">
        <f t="shared" si="20"/>
        <v>0</v>
      </c>
      <c r="K171" s="46"/>
      <c r="L171" s="46">
        <f t="shared" si="17"/>
        <v>0</v>
      </c>
      <c r="M171" s="49">
        <f t="shared" si="21"/>
        <v>0</v>
      </c>
      <c r="N171" s="47">
        <f t="shared" si="23"/>
        <v>0</v>
      </c>
      <c r="O171" s="47">
        <f t="shared" si="23"/>
        <v>0</v>
      </c>
      <c r="P171" s="48">
        <f t="shared" si="22"/>
        <v>0</v>
      </c>
      <c r="R171" s="14"/>
    </row>
    <row r="172" spans="2:18" s="15" customFormat="1" ht="12.75">
      <c r="B172" s="107" t="s">
        <v>239</v>
      </c>
      <c r="C172" s="83" t="s">
        <v>279</v>
      </c>
      <c r="D172" s="94" t="s">
        <v>24</v>
      </c>
      <c r="E172" s="32">
        <v>36</v>
      </c>
      <c r="F172" s="32">
        <v>379.75</v>
      </c>
      <c r="G172" s="32">
        <f t="shared" si="18"/>
        <v>13671</v>
      </c>
      <c r="H172" s="47"/>
      <c r="I172" s="145">
        <f t="shared" si="19"/>
        <v>0</v>
      </c>
      <c r="J172" s="146">
        <f t="shared" si="20"/>
        <v>0</v>
      </c>
      <c r="K172" s="46"/>
      <c r="L172" s="46">
        <f t="shared" si="17"/>
        <v>0</v>
      </c>
      <c r="M172" s="49">
        <f t="shared" si="21"/>
        <v>0</v>
      </c>
      <c r="N172" s="47">
        <f t="shared" si="23"/>
        <v>0</v>
      </c>
      <c r="O172" s="47">
        <f t="shared" si="23"/>
        <v>0</v>
      </c>
      <c r="P172" s="48">
        <f t="shared" si="22"/>
        <v>0</v>
      </c>
      <c r="R172" s="14"/>
    </row>
    <row r="173" spans="2:18" s="15" customFormat="1" ht="12.75">
      <c r="B173" s="107" t="s">
        <v>240</v>
      </c>
      <c r="C173" s="81" t="s">
        <v>280</v>
      </c>
      <c r="D173" s="94" t="s">
        <v>50</v>
      </c>
      <c r="E173" s="32">
        <v>247.3</v>
      </c>
      <c r="F173" s="32">
        <v>184.53</v>
      </c>
      <c r="G173" s="32">
        <f t="shared" si="18"/>
        <v>45634.269</v>
      </c>
      <c r="H173" s="47"/>
      <c r="I173" s="145">
        <f t="shared" si="19"/>
        <v>0</v>
      </c>
      <c r="J173" s="146">
        <f t="shared" si="20"/>
        <v>0</v>
      </c>
      <c r="K173" s="46"/>
      <c r="L173" s="46">
        <f t="shared" si="17"/>
        <v>0</v>
      </c>
      <c r="M173" s="49">
        <f t="shared" si="21"/>
        <v>0</v>
      </c>
      <c r="N173" s="47">
        <f t="shared" si="23"/>
        <v>0</v>
      </c>
      <c r="O173" s="47">
        <f t="shared" si="23"/>
        <v>0</v>
      </c>
      <c r="P173" s="48">
        <f t="shared" si="22"/>
        <v>0</v>
      </c>
      <c r="R173" s="14"/>
    </row>
    <row r="174" spans="2:18" s="15" customFormat="1" ht="12.75">
      <c r="B174" s="107" t="s">
        <v>241</v>
      </c>
      <c r="C174" s="81" t="s">
        <v>281</v>
      </c>
      <c r="D174" s="94" t="s">
        <v>24</v>
      </c>
      <c r="E174" s="32">
        <v>36</v>
      </c>
      <c r="F174" s="32">
        <v>327.52</v>
      </c>
      <c r="G174" s="32">
        <f t="shared" si="18"/>
        <v>11790.72</v>
      </c>
      <c r="H174" s="47"/>
      <c r="I174" s="145">
        <f t="shared" si="19"/>
        <v>0</v>
      </c>
      <c r="J174" s="146">
        <f t="shared" si="20"/>
        <v>0</v>
      </c>
      <c r="K174" s="46"/>
      <c r="L174" s="46">
        <f t="shared" si="17"/>
        <v>0</v>
      </c>
      <c r="M174" s="49">
        <f t="shared" si="21"/>
        <v>0</v>
      </c>
      <c r="N174" s="47">
        <f t="shared" si="23"/>
        <v>0</v>
      </c>
      <c r="O174" s="47">
        <f t="shared" si="23"/>
        <v>0</v>
      </c>
      <c r="P174" s="48">
        <f t="shared" si="22"/>
        <v>0</v>
      </c>
      <c r="R174" s="14"/>
    </row>
    <row r="175" spans="2:18" s="15" customFormat="1" ht="25.5">
      <c r="B175" s="107" t="s">
        <v>242</v>
      </c>
      <c r="C175" s="83" t="s">
        <v>282</v>
      </c>
      <c r="D175" s="94" t="s">
        <v>50</v>
      </c>
      <c r="E175" s="32">
        <v>2340</v>
      </c>
      <c r="F175" s="32">
        <v>78.94</v>
      </c>
      <c r="G175" s="32">
        <f t="shared" si="18"/>
        <v>184719.6</v>
      </c>
      <c r="H175" s="47"/>
      <c r="I175" s="145">
        <f t="shared" si="19"/>
        <v>0</v>
      </c>
      <c r="J175" s="146">
        <f t="shared" si="20"/>
        <v>0</v>
      </c>
      <c r="K175" s="46"/>
      <c r="L175" s="46">
        <f t="shared" si="17"/>
        <v>0</v>
      </c>
      <c r="M175" s="49">
        <f t="shared" si="21"/>
        <v>0</v>
      </c>
      <c r="N175" s="47">
        <f t="shared" si="23"/>
        <v>0</v>
      </c>
      <c r="O175" s="47">
        <f t="shared" si="23"/>
        <v>0</v>
      </c>
      <c r="P175" s="48">
        <f t="shared" si="22"/>
        <v>0</v>
      </c>
      <c r="R175" s="14"/>
    </row>
    <row r="176" spans="2:18" s="15" customFormat="1" ht="12.75">
      <c r="B176" s="107" t="s">
        <v>243</v>
      </c>
      <c r="C176" s="81" t="s">
        <v>283</v>
      </c>
      <c r="D176" s="94" t="s">
        <v>24</v>
      </c>
      <c r="E176" s="32">
        <v>8</v>
      </c>
      <c r="F176" s="32">
        <v>120.46</v>
      </c>
      <c r="G176" s="32">
        <f t="shared" si="18"/>
        <v>963.68</v>
      </c>
      <c r="H176" s="47"/>
      <c r="I176" s="145">
        <f t="shared" si="19"/>
        <v>0</v>
      </c>
      <c r="J176" s="146">
        <f t="shared" si="20"/>
        <v>0</v>
      </c>
      <c r="K176" s="46"/>
      <c r="L176" s="46">
        <f t="shared" si="17"/>
        <v>0</v>
      </c>
      <c r="M176" s="49">
        <f t="shared" si="21"/>
        <v>0</v>
      </c>
      <c r="N176" s="47">
        <f t="shared" si="23"/>
        <v>0</v>
      </c>
      <c r="O176" s="47">
        <f t="shared" si="23"/>
        <v>0</v>
      </c>
      <c r="P176" s="48">
        <f t="shared" si="22"/>
        <v>0</v>
      </c>
      <c r="R176" s="14"/>
    </row>
    <row r="177" spans="2:18" s="15" customFormat="1" ht="12.75">
      <c r="B177" s="107" t="s">
        <v>244</v>
      </c>
      <c r="C177" s="81" t="s">
        <v>284</v>
      </c>
      <c r="D177" s="94" t="s">
        <v>50</v>
      </c>
      <c r="E177" s="32">
        <v>7</v>
      </c>
      <c r="F177" s="32">
        <v>405.05</v>
      </c>
      <c r="G177" s="32">
        <f t="shared" si="18"/>
        <v>2835.35</v>
      </c>
      <c r="H177" s="47"/>
      <c r="I177" s="145">
        <f t="shared" si="19"/>
        <v>0</v>
      </c>
      <c r="J177" s="146">
        <f t="shared" si="20"/>
        <v>0</v>
      </c>
      <c r="K177" s="46"/>
      <c r="L177" s="46">
        <f t="shared" si="17"/>
        <v>0</v>
      </c>
      <c r="M177" s="49">
        <f t="shared" si="21"/>
        <v>0</v>
      </c>
      <c r="N177" s="47">
        <f t="shared" si="23"/>
        <v>0</v>
      </c>
      <c r="O177" s="47">
        <f t="shared" si="23"/>
        <v>0</v>
      </c>
      <c r="P177" s="48">
        <f t="shared" si="22"/>
        <v>0</v>
      </c>
      <c r="R177" s="14"/>
    </row>
    <row r="178" spans="2:18" s="15" customFormat="1" ht="12.75">
      <c r="B178" s="107" t="s">
        <v>245</v>
      </c>
      <c r="C178" s="81" t="s">
        <v>285</v>
      </c>
      <c r="D178" s="94" t="s">
        <v>50</v>
      </c>
      <c r="E178" s="32">
        <v>21</v>
      </c>
      <c r="F178" s="32">
        <v>221.42</v>
      </c>
      <c r="G178" s="32">
        <f t="shared" si="18"/>
        <v>4649.82</v>
      </c>
      <c r="H178" s="47"/>
      <c r="I178" s="145">
        <f t="shared" si="19"/>
        <v>0</v>
      </c>
      <c r="J178" s="146">
        <f t="shared" si="20"/>
        <v>0</v>
      </c>
      <c r="K178" s="46"/>
      <c r="L178" s="46">
        <f t="shared" si="17"/>
        <v>0</v>
      </c>
      <c r="M178" s="49">
        <f t="shared" si="21"/>
        <v>0</v>
      </c>
      <c r="N178" s="47">
        <f t="shared" si="23"/>
        <v>0</v>
      </c>
      <c r="O178" s="47">
        <f t="shared" si="23"/>
        <v>0</v>
      </c>
      <c r="P178" s="48">
        <f t="shared" si="22"/>
        <v>0</v>
      </c>
      <c r="R178" s="14"/>
    </row>
    <row r="179" spans="2:18" s="15" customFormat="1" ht="12.75">
      <c r="B179" s="107" t="s">
        <v>246</v>
      </c>
      <c r="C179" s="83" t="s">
        <v>286</v>
      </c>
      <c r="D179" s="94" t="s">
        <v>50</v>
      </c>
      <c r="E179" s="32">
        <v>34.5</v>
      </c>
      <c r="F179" s="32">
        <v>170.24</v>
      </c>
      <c r="G179" s="32">
        <f t="shared" si="18"/>
        <v>5873.280000000001</v>
      </c>
      <c r="H179" s="47"/>
      <c r="I179" s="145">
        <f t="shared" si="19"/>
        <v>0</v>
      </c>
      <c r="J179" s="146">
        <f t="shared" si="20"/>
        <v>0</v>
      </c>
      <c r="K179" s="46"/>
      <c r="L179" s="46">
        <f t="shared" si="17"/>
        <v>0</v>
      </c>
      <c r="M179" s="49">
        <f t="shared" si="21"/>
        <v>0</v>
      </c>
      <c r="N179" s="47">
        <f t="shared" si="23"/>
        <v>0</v>
      </c>
      <c r="O179" s="47">
        <f t="shared" si="23"/>
        <v>0</v>
      </c>
      <c r="P179" s="48">
        <f t="shared" si="22"/>
        <v>0</v>
      </c>
      <c r="R179" s="14"/>
    </row>
    <row r="180" spans="2:18" s="15" customFormat="1" ht="12.75">
      <c r="B180" s="31"/>
      <c r="C180" s="82"/>
      <c r="D180" s="31"/>
      <c r="E180" s="32"/>
      <c r="F180" s="111"/>
      <c r="G180" s="111"/>
      <c r="H180" s="47"/>
      <c r="I180" s="145">
        <f t="shared" si="19"/>
        <v>0</v>
      </c>
      <c r="J180" s="146"/>
      <c r="K180" s="46"/>
      <c r="L180" s="46"/>
      <c r="M180" s="49">
        <f t="shared" si="21"/>
        <v>0</v>
      </c>
      <c r="N180" s="47">
        <f t="shared" si="23"/>
        <v>0</v>
      </c>
      <c r="O180" s="47">
        <f t="shared" si="23"/>
        <v>0</v>
      </c>
      <c r="P180" s="48">
        <f t="shared" si="22"/>
        <v>0</v>
      </c>
      <c r="R180" s="14"/>
    </row>
    <row r="181" spans="2:18" s="15" customFormat="1" ht="12.75">
      <c r="B181" s="99">
        <v>7</v>
      </c>
      <c r="C181" s="98" t="s">
        <v>469</v>
      </c>
      <c r="D181" s="31"/>
      <c r="E181" s="32"/>
      <c r="F181" s="32"/>
      <c r="G181" s="32">
        <f aca="true" t="shared" si="24" ref="G181:G219">E181*F181</f>
        <v>0</v>
      </c>
      <c r="H181" s="47"/>
      <c r="I181" s="145">
        <f t="shared" si="19"/>
        <v>0</v>
      </c>
      <c r="J181" s="146"/>
      <c r="K181" s="46"/>
      <c r="L181" s="46">
        <f aca="true" t="shared" si="25" ref="L181:L195">K181*F181</f>
        <v>0</v>
      </c>
      <c r="M181" s="49">
        <f t="shared" si="21"/>
        <v>0</v>
      </c>
      <c r="N181" s="47">
        <f t="shared" si="23"/>
        <v>0</v>
      </c>
      <c r="O181" s="47">
        <f t="shared" si="23"/>
        <v>0</v>
      </c>
      <c r="P181" s="48">
        <f t="shared" si="22"/>
        <v>0</v>
      </c>
      <c r="R181" s="14"/>
    </row>
    <row r="182" spans="2:18" s="15" customFormat="1" ht="25.5">
      <c r="B182" s="31" t="s">
        <v>97</v>
      </c>
      <c r="C182" s="81" t="s">
        <v>288</v>
      </c>
      <c r="D182" s="94" t="s">
        <v>50</v>
      </c>
      <c r="E182" s="32">
        <v>9090</v>
      </c>
      <c r="F182" s="32">
        <v>10.09</v>
      </c>
      <c r="G182" s="32">
        <f t="shared" si="24"/>
        <v>91718.1</v>
      </c>
      <c r="H182" s="47"/>
      <c r="I182" s="145">
        <f t="shared" si="19"/>
        <v>0</v>
      </c>
      <c r="J182" s="146">
        <f t="shared" si="20"/>
        <v>0</v>
      </c>
      <c r="K182" s="46">
        <v>1920</v>
      </c>
      <c r="L182" s="46">
        <f t="shared" si="25"/>
        <v>19372.8</v>
      </c>
      <c r="M182" s="49">
        <f t="shared" si="21"/>
        <v>0.2112211221122112</v>
      </c>
      <c r="N182" s="47">
        <f t="shared" si="23"/>
        <v>1920</v>
      </c>
      <c r="O182" s="47">
        <f t="shared" si="23"/>
        <v>19372.8</v>
      </c>
      <c r="P182" s="48">
        <f t="shared" si="22"/>
        <v>0.2112211221122112</v>
      </c>
      <c r="R182" s="14"/>
    </row>
    <row r="183" spans="2:18" s="15" customFormat="1" ht="12.75">
      <c r="B183" s="31" t="s">
        <v>98</v>
      </c>
      <c r="C183" s="81" t="s">
        <v>289</v>
      </c>
      <c r="D183" s="94" t="s">
        <v>24</v>
      </c>
      <c r="E183" s="32">
        <v>6</v>
      </c>
      <c r="F183" s="32">
        <v>6930.3</v>
      </c>
      <c r="G183" s="32">
        <f t="shared" si="24"/>
        <v>41581.8</v>
      </c>
      <c r="H183" s="47"/>
      <c r="I183" s="145">
        <f t="shared" si="19"/>
        <v>0</v>
      </c>
      <c r="J183" s="146">
        <f t="shared" si="20"/>
        <v>0</v>
      </c>
      <c r="K183" s="46"/>
      <c r="L183" s="46">
        <f t="shared" si="25"/>
        <v>0</v>
      </c>
      <c r="M183" s="49">
        <f t="shared" si="21"/>
        <v>0</v>
      </c>
      <c r="N183" s="47">
        <f t="shared" si="23"/>
        <v>0</v>
      </c>
      <c r="O183" s="47">
        <f t="shared" si="23"/>
        <v>0</v>
      </c>
      <c r="P183" s="48">
        <f t="shared" si="22"/>
        <v>0</v>
      </c>
      <c r="R183" s="14"/>
    </row>
    <row r="184" spans="2:18" s="15" customFormat="1" ht="25.5">
      <c r="B184" s="31" t="s">
        <v>99</v>
      </c>
      <c r="C184" s="81" t="s">
        <v>291</v>
      </c>
      <c r="D184" s="94" t="s">
        <v>50</v>
      </c>
      <c r="E184" s="32">
        <v>678</v>
      </c>
      <c r="F184" s="32">
        <v>157.59</v>
      </c>
      <c r="G184" s="32">
        <f t="shared" si="24"/>
        <v>106846.02</v>
      </c>
      <c r="H184" s="47"/>
      <c r="I184" s="145">
        <f t="shared" si="19"/>
        <v>0</v>
      </c>
      <c r="J184" s="146">
        <f t="shared" si="20"/>
        <v>0</v>
      </c>
      <c r="K184" s="46"/>
      <c r="L184" s="46">
        <f t="shared" si="25"/>
        <v>0</v>
      </c>
      <c r="M184" s="49">
        <f t="shared" si="21"/>
        <v>0</v>
      </c>
      <c r="N184" s="47">
        <f t="shared" si="23"/>
        <v>0</v>
      </c>
      <c r="O184" s="47">
        <f t="shared" si="23"/>
        <v>0</v>
      </c>
      <c r="P184" s="48">
        <f t="shared" si="22"/>
        <v>0</v>
      </c>
      <c r="R184" s="14"/>
    </row>
    <row r="185" spans="2:18" s="15" customFormat="1" ht="12.75">
      <c r="B185" s="31" t="s">
        <v>100</v>
      </c>
      <c r="C185" s="81" t="s">
        <v>292</v>
      </c>
      <c r="D185" s="94" t="s">
        <v>50</v>
      </c>
      <c r="E185" s="32">
        <v>6840</v>
      </c>
      <c r="F185" s="32">
        <v>1.39</v>
      </c>
      <c r="G185" s="32">
        <f>E185*F185</f>
        <v>9507.599999999999</v>
      </c>
      <c r="H185" s="47"/>
      <c r="I185" s="145">
        <f t="shared" si="19"/>
        <v>0</v>
      </c>
      <c r="J185" s="146">
        <f t="shared" si="20"/>
        <v>0</v>
      </c>
      <c r="K185" s="46"/>
      <c r="L185" s="46">
        <f t="shared" si="25"/>
        <v>0</v>
      </c>
      <c r="M185" s="49">
        <f t="shared" si="21"/>
        <v>0</v>
      </c>
      <c r="N185" s="47">
        <f t="shared" si="23"/>
        <v>0</v>
      </c>
      <c r="O185" s="47">
        <f t="shared" si="23"/>
        <v>0</v>
      </c>
      <c r="P185" s="48">
        <f t="shared" si="22"/>
        <v>0</v>
      </c>
      <c r="R185" s="14"/>
    </row>
    <row r="186" spans="2:18" s="15" customFormat="1" ht="25.5">
      <c r="B186" s="31" t="s">
        <v>101</v>
      </c>
      <c r="C186" s="81" t="s">
        <v>290</v>
      </c>
      <c r="D186" s="94" t="s">
        <v>19</v>
      </c>
      <c r="E186" s="32">
        <v>355</v>
      </c>
      <c r="F186" s="32">
        <v>57.27</v>
      </c>
      <c r="G186" s="32">
        <f>E186*F186</f>
        <v>20330.850000000002</v>
      </c>
      <c r="H186" s="47"/>
      <c r="I186" s="145">
        <f t="shared" si="19"/>
        <v>0</v>
      </c>
      <c r="J186" s="146">
        <f t="shared" si="20"/>
        <v>0</v>
      </c>
      <c r="K186" s="46"/>
      <c r="L186" s="46">
        <f>K186*F186</f>
        <v>0</v>
      </c>
      <c r="M186" s="49">
        <f t="shared" si="21"/>
        <v>0</v>
      </c>
      <c r="N186" s="47">
        <f t="shared" si="23"/>
        <v>0</v>
      </c>
      <c r="O186" s="47">
        <f t="shared" si="23"/>
        <v>0</v>
      </c>
      <c r="P186" s="48">
        <f t="shared" si="22"/>
        <v>0</v>
      </c>
      <c r="R186" s="14"/>
    </row>
    <row r="187" spans="2:18" s="15" customFormat="1" ht="12.75">
      <c r="B187" s="99" t="s">
        <v>102</v>
      </c>
      <c r="C187" s="91" t="s">
        <v>354</v>
      </c>
      <c r="D187" s="31"/>
      <c r="E187" s="32"/>
      <c r="F187" s="32"/>
      <c r="G187" s="32">
        <f t="shared" si="24"/>
        <v>0</v>
      </c>
      <c r="H187" s="47"/>
      <c r="I187" s="145">
        <f t="shared" si="19"/>
        <v>0</v>
      </c>
      <c r="J187" s="146"/>
      <c r="K187" s="46"/>
      <c r="L187" s="46">
        <f t="shared" si="25"/>
        <v>0</v>
      </c>
      <c r="M187" s="49">
        <f t="shared" si="21"/>
        <v>0</v>
      </c>
      <c r="N187" s="47">
        <f t="shared" si="23"/>
        <v>0</v>
      </c>
      <c r="O187" s="47">
        <f t="shared" si="23"/>
        <v>0</v>
      </c>
      <c r="P187" s="48">
        <f t="shared" si="22"/>
        <v>0</v>
      </c>
      <c r="R187" s="14"/>
    </row>
    <row r="188" spans="2:18" s="15" customFormat="1" ht="12.75">
      <c r="B188" s="31" t="s">
        <v>382</v>
      </c>
      <c r="C188" s="81" t="s">
        <v>355</v>
      </c>
      <c r="D188" s="93" t="s">
        <v>20</v>
      </c>
      <c r="E188" s="32">
        <v>7.68</v>
      </c>
      <c r="F188" s="32">
        <v>512.52</v>
      </c>
      <c r="G188" s="32">
        <f t="shared" si="24"/>
        <v>3936.1535999999996</v>
      </c>
      <c r="H188" s="47"/>
      <c r="I188" s="145">
        <f t="shared" si="19"/>
        <v>0</v>
      </c>
      <c r="J188" s="146">
        <f t="shared" si="20"/>
        <v>0</v>
      </c>
      <c r="K188" s="46"/>
      <c r="L188" s="46">
        <f t="shared" si="25"/>
        <v>0</v>
      </c>
      <c r="M188" s="49">
        <f t="shared" si="21"/>
        <v>0</v>
      </c>
      <c r="N188" s="47">
        <f t="shared" si="23"/>
        <v>0</v>
      </c>
      <c r="O188" s="47">
        <f t="shared" si="23"/>
        <v>0</v>
      </c>
      <c r="P188" s="48">
        <f t="shared" si="22"/>
        <v>0</v>
      </c>
      <c r="R188" s="14"/>
    </row>
    <row r="189" spans="2:18" s="15" customFormat="1" ht="12.75">
      <c r="B189" s="31" t="s">
        <v>383</v>
      </c>
      <c r="C189" s="81" t="s">
        <v>356</v>
      </c>
      <c r="D189" s="119" t="s">
        <v>362</v>
      </c>
      <c r="E189" s="32">
        <v>18.88</v>
      </c>
      <c r="F189" s="32">
        <v>7.08</v>
      </c>
      <c r="G189" s="32">
        <f t="shared" si="24"/>
        <v>133.6704</v>
      </c>
      <c r="H189" s="47"/>
      <c r="I189" s="145">
        <f t="shared" si="19"/>
        <v>0</v>
      </c>
      <c r="J189" s="146">
        <f t="shared" si="20"/>
        <v>0</v>
      </c>
      <c r="K189" s="46"/>
      <c r="L189" s="46">
        <f t="shared" si="25"/>
        <v>0</v>
      </c>
      <c r="M189" s="49">
        <f t="shared" si="21"/>
        <v>0</v>
      </c>
      <c r="N189" s="47">
        <f t="shared" si="23"/>
        <v>0</v>
      </c>
      <c r="O189" s="47">
        <f t="shared" si="23"/>
        <v>0</v>
      </c>
      <c r="P189" s="48">
        <f t="shared" si="22"/>
        <v>0</v>
      </c>
      <c r="R189" s="14"/>
    </row>
    <row r="190" spans="2:18" s="15" customFormat="1" ht="25.5">
      <c r="B190" s="31" t="s">
        <v>384</v>
      </c>
      <c r="C190" s="81" t="s">
        <v>357</v>
      </c>
      <c r="D190" s="119" t="s">
        <v>19</v>
      </c>
      <c r="E190" s="32">
        <v>7.76</v>
      </c>
      <c r="F190" s="32">
        <v>62</v>
      </c>
      <c r="G190" s="32">
        <f t="shared" si="24"/>
        <v>481.12</v>
      </c>
      <c r="H190" s="47"/>
      <c r="I190" s="145">
        <f t="shared" si="19"/>
        <v>0</v>
      </c>
      <c r="J190" s="146">
        <f t="shared" si="20"/>
        <v>0</v>
      </c>
      <c r="K190" s="46"/>
      <c r="L190" s="46">
        <f t="shared" si="25"/>
        <v>0</v>
      </c>
      <c r="M190" s="49">
        <f t="shared" si="21"/>
        <v>0</v>
      </c>
      <c r="N190" s="47">
        <f t="shared" si="23"/>
        <v>0</v>
      </c>
      <c r="O190" s="47">
        <f t="shared" si="23"/>
        <v>0</v>
      </c>
      <c r="P190" s="48">
        <f t="shared" si="22"/>
        <v>0</v>
      </c>
      <c r="R190" s="14"/>
    </row>
    <row r="191" spans="2:18" s="15" customFormat="1" ht="12.75">
      <c r="B191" s="31" t="s">
        <v>385</v>
      </c>
      <c r="C191" s="81" t="s">
        <v>358</v>
      </c>
      <c r="D191" s="119" t="s">
        <v>20</v>
      </c>
      <c r="E191" s="32">
        <v>5.64</v>
      </c>
      <c r="F191" s="32">
        <v>31.43</v>
      </c>
      <c r="G191" s="32">
        <f t="shared" si="24"/>
        <v>177.2652</v>
      </c>
      <c r="H191" s="47"/>
      <c r="I191" s="145">
        <f t="shared" si="19"/>
        <v>0</v>
      </c>
      <c r="J191" s="146">
        <f t="shared" si="20"/>
        <v>0</v>
      </c>
      <c r="K191" s="46"/>
      <c r="L191" s="46">
        <f t="shared" si="25"/>
        <v>0</v>
      </c>
      <c r="M191" s="49">
        <f t="shared" si="21"/>
        <v>0</v>
      </c>
      <c r="N191" s="47">
        <f t="shared" si="23"/>
        <v>0</v>
      </c>
      <c r="O191" s="47">
        <f t="shared" si="23"/>
        <v>0</v>
      </c>
      <c r="P191" s="48">
        <f t="shared" si="22"/>
        <v>0</v>
      </c>
      <c r="R191" s="14"/>
    </row>
    <row r="192" spans="2:18" s="15" customFormat="1" ht="25.5">
      <c r="B192" s="31" t="s">
        <v>386</v>
      </c>
      <c r="C192" s="81" t="s">
        <v>359</v>
      </c>
      <c r="D192" s="119" t="s">
        <v>174</v>
      </c>
      <c r="E192" s="32">
        <v>9.59</v>
      </c>
      <c r="F192" s="32">
        <v>7.86</v>
      </c>
      <c r="G192" s="32">
        <f t="shared" si="24"/>
        <v>75.37740000000001</v>
      </c>
      <c r="H192" s="47"/>
      <c r="I192" s="145">
        <f t="shared" si="19"/>
        <v>0</v>
      </c>
      <c r="J192" s="146">
        <f t="shared" si="20"/>
        <v>0</v>
      </c>
      <c r="K192" s="46"/>
      <c r="L192" s="46">
        <f t="shared" si="25"/>
        <v>0</v>
      </c>
      <c r="M192" s="49">
        <f t="shared" si="21"/>
        <v>0</v>
      </c>
      <c r="N192" s="47">
        <f t="shared" si="23"/>
        <v>0</v>
      </c>
      <c r="O192" s="47">
        <f t="shared" si="23"/>
        <v>0</v>
      </c>
      <c r="P192" s="48">
        <f t="shared" si="22"/>
        <v>0</v>
      </c>
      <c r="R192" s="14"/>
    </row>
    <row r="193" spans="2:18" s="15" customFormat="1" ht="12.75">
      <c r="B193" s="31" t="s">
        <v>387</v>
      </c>
      <c r="C193" s="81" t="s">
        <v>360</v>
      </c>
      <c r="D193" s="119" t="s">
        <v>174</v>
      </c>
      <c r="E193" s="32">
        <v>0.01</v>
      </c>
      <c r="F193" s="32">
        <v>699</v>
      </c>
      <c r="G193" s="32">
        <f t="shared" si="24"/>
        <v>6.99</v>
      </c>
      <c r="H193" s="47"/>
      <c r="I193" s="145">
        <f t="shared" si="19"/>
        <v>0</v>
      </c>
      <c r="J193" s="146">
        <f t="shared" si="20"/>
        <v>0</v>
      </c>
      <c r="K193" s="46"/>
      <c r="L193" s="46">
        <f t="shared" si="25"/>
        <v>0</v>
      </c>
      <c r="M193" s="49">
        <f t="shared" si="21"/>
        <v>0</v>
      </c>
      <c r="N193" s="47">
        <f t="shared" si="23"/>
        <v>0</v>
      </c>
      <c r="O193" s="47">
        <f t="shared" si="23"/>
        <v>0</v>
      </c>
      <c r="P193" s="48">
        <f t="shared" si="22"/>
        <v>0</v>
      </c>
      <c r="R193" s="14"/>
    </row>
    <row r="194" spans="2:18" s="15" customFormat="1" ht="12.75">
      <c r="B194" s="31" t="s">
        <v>388</v>
      </c>
      <c r="C194" s="81" t="s">
        <v>361</v>
      </c>
      <c r="D194" s="119" t="s">
        <v>174</v>
      </c>
      <c r="E194" s="32">
        <v>0.01</v>
      </c>
      <c r="F194" s="32">
        <v>139</v>
      </c>
      <c r="G194" s="32">
        <f t="shared" si="24"/>
        <v>1.3900000000000001</v>
      </c>
      <c r="H194" s="47"/>
      <c r="I194" s="145">
        <f t="shared" si="19"/>
        <v>0</v>
      </c>
      <c r="J194" s="146">
        <f t="shared" si="20"/>
        <v>0</v>
      </c>
      <c r="K194" s="46"/>
      <c r="L194" s="46">
        <f t="shared" si="25"/>
        <v>0</v>
      </c>
      <c r="M194" s="49">
        <f t="shared" si="21"/>
        <v>0</v>
      </c>
      <c r="N194" s="47">
        <f t="shared" si="23"/>
        <v>0</v>
      </c>
      <c r="O194" s="47">
        <f t="shared" si="23"/>
        <v>0</v>
      </c>
      <c r="P194" s="48">
        <f t="shared" si="22"/>
        <v>0</v>
      </c>
      <c r="R194" s="14"/>
    </row>
    <row r="195" spans="2:18" s="15" customFormat="1" ht="12.75">
      <c r="B195" s="31" t="s">
        <v>389</v>
      </c>
      <c r="C195" s="81" t="s">
        <v>190</v>
      </c>
      <c r="D195" s="119" t="s">
        <v>16</v>
      </c>
      <c r="E195" s="32">
        <v>0.15</v>
      </c>
      <c r="F195" s="32">
        <v>6.99</v>
      </c>
      <c r="G195" s="32">
        <f>E195*F195</f>
        <v>1.0485</v>
      </c>
      <c r="H195" s="47"/>
      <c r="I195" s="145">
        <f t="shared" si="19"/>
        <v>0</v>
      </c>
      <c r="J195" s="146">
        <f t="shared" si="20"/>
        <v>0</v>
      </c>
      <c r="K195" s="46"/>
      <c r="L195" s="46">
        <f t="shared" si="25"/>
        <v>0</v>
      </c>
      <c r="M195" s="49">
        <f t="shared" si="21"/>
        <v>0</v>
      </c>
      <c r="N195" s="47">
        <f t="shared" si="23"/>
        <v>0</v>
      </c>
      <c r="O195" s="47">
        <f t="shared" si="23"/>
        <v>0</v>
      </c>
      <c r="P195" s="48">
        <f t="shared" si="22"/>
        <v>0</v>
      </c>
      <c r="R195" s="14"/>
    </row>
    <row r="196" spans="2:18" s="15" customFormat="1" ht="12.75">
      <c r="B196" s="99" t="s">
        <v>103</v>
      </c>
      <c r="C196" s="91" t="s">
        <v>293</v>
      </c>
      <c r="D196" s="119"/>
      <c r="E196" s="32"/>
      <c r="F196" s="32"/>
      <c r="G196" s="32"/>
      <c r="H196" s="47"/>
      <c r="I196" s="145">
        <f t="shared" si="19"/>
        <v>0</v>
      </c>
      <c r="J196" s="146"/>
      <c r="K196" s="46"/>
      <c r="L196" s="46">
        <f aca="true" t="shared" si="26" ref="L196:L203">K196*F196</f>
        <v>0</v>
      </c>
      <c r="M196" s="49">
        <f t="shared" si="21"/>
        <v>0</v>
      </c>
      <c r="N196" s="47">
        <f t="shared" si="23"/>
        <v>0</v>
      </c>
      <c r="O196" s="47">
        <f t="shared" si="23"/>
        <v>0</v>
      </c>
      <c r="P196" s="48">
        <f t="shared" si="22"/>
        <v>0</v>
      </c>
      <c r="R196" s="14"/>
    </row>
    <row r="197" spans="2:18" s="15" customFormat="1" ht="12.75">
      <c r="B197" s="31" t="s">
        <v>390</v>
      </c>
      <c r="C197" s="81" t="s">
        <v>294</v>
      </c>
      <c r="D197" s="93" t="s">
        <v>19</v>
      </c>
      <c r="E197" s="32">
        <v>9.24</v>
      </c>
      <c r="F197" s="32">
        <v>275.78</v>
      </c>
      <c r="G197" s="32">
        <f t="shared" si="24"/>
        <v>2548.2072</v>
      </c>
      <c r="H197" s="47"/>
      <c r="I197" s="145">
        <f t="shared" si="19"/>
        <v>0</v>
      </c>
      <c r="J197" s="146">
        <f t="shared" si="20"/>
        <v>0</v>
      </c>
      <c r="K197" s="46"/>
      <c r="L197" s="46">
        <f t="shared" si="26"/>
        <v>0</v>
      </c>
      <c r="M197" s="49">
        <f t="shared" si="21"/>
        <v>0</v>
      </c>
      <c r="N197" s="47">
        <f t="shared" si="23"/>
        <v>0</v>
      </c>
      <c r="O197" s="47">
        <f t="shared" si="23"/>
        <v>0</v>
      </c>
      <c r="P197" s="48">
        <f t="shared" si="22"/>
        <v>0</v>
      </c>
      <c r="R197" s="14"/>
    </row>
    <row r="198" spans="2:18" s="15" customFormat="1" ht="12.75">
      <c r="B198" s="31" t="s">
        <v>391</v>
      </c>
      <c r="C198" s="81" t="s">
        <v>295</v>
      </c>
      <c r="D198" s="93" t="s">
        <v>19</v>
      </c>
      <c r="E198" s="32">
        <v>5.04</v>
      </c>
      <c r="F198" s="32">
        <v>275.78</v>
      </c>
      <c r="G198" s="32">
        <f t="shared" si="24"/>
        <v>1389.9311999999998</v>
      </c>
      <c r="H198" s="47"/>
      <c r="I198" s="145">
        <f t="shared" si="19"/>
        <v>0</v>
      </c>
      <c r="J198" s="146">
        <f t="shared" si="20"/>
        <v>0</v>
      </c>
      <c r="K198" s="46"/>
      <c r="L198" s="46">
        <f t="shared" si="26"/>
        <v>0</v>
      </c>
      <c r="M198" s="49">
        <f t="shared" si="21"/>
        <v>0</v>
      </c>
      <c r="N198" s="47">
        <f t="shared" si="23"/>
        <v>0</v>
      </c>
      <c r="O198" s="47">
        <f t="shared" si="23"/>
        <v>0</v>
      </c>
      <c r="P198" s="48">
        <f t="shared" si="22"/>
        <v>0</v>
      </c>
      <c r="R198" s="14"/>
    </row>
    <row r="199" spans="2:18" s="15" customFormat="1" ht="12.75">
      <c r="B199" s="31" t="s">
        <v>392</v>
      </c>
      <c r="C199" s="81" t="s">
        <v>296</v>
      </c>
      <c r="D199" s="93" t="s">
        <v>19</v>
      </c>
      <c r="E199" s="32">
        <v>4</v>
      </c>
      <c r="F199" s="32">
        <v>275.78</v>
      </c>
      <c r="G199" s="32">
        <f t="shared" si="24"/>
        <v>1103.12</v>
      </c>
      <c r="H199" s="47"/>
      <c r="I199" s="145">
        <f t="shared" si="19"/>
        <v>0</v>
      </c>
      <c r="J199" s="146">
        <f t="shared" si="20"/>
        <v>0</v>
      </c>
      <c r="K199" s="46"/>
      <c r="L199" s="46">
        <f t="shared" si="26"/>
        <v>0</v>
      </c>
      <c r="M199" s="49">
        <f t="shared" si="21"/>
        <v>0</v>
      </c>
      <c r="N199" s="47">
        <f t="shared" si="23"/>
        <v>0</v>
      </c>
      <c r="O199" s="47">
        <f t="shared" si="23"/>
        <v>0</v>
      </c>
      <c r="P199" s="48">
        <f t="shared" si="22"/>
        <v>0</v>
      </c>
      <c r="R199" s="14"/>
    </row>
    <row r="200" spans="2:18" s="15" customFormat="1" ht="12.75">
      <c r="B200" s="31" t="s">
        <v>393</v>
      </c>
      <c r="C200" s="81" t="s">
        <v>297</v>
      </c>
      <c r="D200" s="93" t="s">
        <v>19</v>
      </c>
      <c r="E200" s="32">
        <v>2.4</v>
      </c>
      <c r="F200" s="32">
        <v>275.78</v>
      </c>
      <c r="G200" s="32">
        <f t="shared" si="24"/>
        <v>661.872</v>
      </c>
      <c r="H200" s="47"/>
      <c r="I200" s="145">
        <f t="shared" si="19"/>
        <v>0</v>
      </c>
      <c r="J200" s="146">
        <f t="shared" si="20"/>
        <v>0</v>
      </c>
      <c r="K200" s="46"/>
      <c r="L200" s="46">
        <f t="shared" si="26"/>
        <v>0</v>
      </c>
      <c r="M200" s="49">
        <f t="shared" si="21"/>
        <v>0</v>
      </c>
      <c r="N200" s="47">
        <f t="shared" si="23"/>
        <v>0</v>
      </c>
      <c r="O200" s="47">
        <f t="shared" si="23"/>
        <v>0</v>
      </c>
      <c r="P200" s="48">
        <f t="shared" si="22"/>
        <v>0</v>
      </c>
      <c r="R200" s="14"/>
    </row>
    <row r="201" spans="2:18" s="15" customFormat="1" ht="12.75">
      <c r="B201" s="31" t="s">
        <v>394</v>
      </c>
      <c r="C201" s="81" t="s">
        <v>298</v>
      </c>
      <c r="D201" s="93" t="s">
        <v>19</v>
      </c>
      <c r="E201" s="32">
        <v>0.59</v>
      </c>
      <c r="F201" s="32">
        <v>275.78</v>
      </c>
      <c r="G201" s="32">
        <f t="shared" si="24"/>
        <v>162.7102</v>
      </c>
      <c r="H201" s="47"/>
      <c r="I201" s="145">
        <f t="shared" si="19"/>
        <v>0</v>
      </c>
      <c r="J201" s="146">
        <f t="shared" si="20"/>
        <v>0</v>
      </c>
      <c r="K201" s="46"/>
      <c r="L201" s="46">
        <f t="shared" si="26"/>
        <v>0</v>
      </c>
      <c r="M201" s="49">
        <f t="shared" si="21"/>
        <v>0</v>
      </c>
      <c r="N201" s="47">
        <f t="shared" si="23"/>
        <v>0</v>
      </c>
      <c r="O201" s="47">
        <f t="shared" si="23"/>
        <v>0</v>
      </c>
      <c r="P201" s="48">
        <f t="shared" si="22"/>
        <v>0</v>
      </c>
      <c r="R201" s="14"/>
    </row>
    <row r="202" spans="2:18" s="15" customFormat="1" ht="12.75">
      <c r="B202" s="31" t="s">
        <v>395</v>
      </c>
      <c r="C202" s="81" t="s">
        <v>300</v>
      </c>
      <c r="D202" s="93" t="s">
        <v>19</v>
      </c>
      <c r="E202" s="32">
        <v>19.8</v>
      </c>
      <c r="F202" s="32">
        <v>275.78</v>
      </c>
      <c r="G202" s="32">
        <f>E202*F202</f>
        <v>5460.4439999999995</v>
      </c>
      <c r="H202" s="47"/>
      <c r="I202" s="145">
        <f t="shared" si="19"/>
        <v>0</v>
      </c>
      <c r="J202" s="146">
        <f t="shared" si="20"/>
        <v>0</v>
      </c>
      <c r="K202" s="46"/>
      <c r="L202" s="46">
        <f>K202*F202</f>
        <v>0</v>
      </c>
      <c r="M202" s="49">
        <f t="shared" si="21"/>
        <v>0</v>
      </c>
      <c r="N202" s="47">
        <f t="shared" si="23"/>
        <v>0</v>
      </c>
      <c r="O202" s="47">
        <f t="shared" si="23"/>
        <v>0</v>
      </c>
      <c r="P202" s="48">
        <f t="shared" si="22"/>
        <v>0</v>
      </c>
      <c r="R202" s="14"/>
    </row>
    <row r="203" spans="2:18" s="15" customFormat="1" ht="12.75">
      <c r="B203" s="31" t="s">
        <v>396</v>
      </c>
      <c r="C203" s="83" t="s">
        <v>299</v>
      </c>
      <c r="D203" s="93" t="s">
        <v>19</v>
      </c>
      <c r="E203" s="32">
        <v>0.81</v>
      </c>
      <c r="F203" s="32">
        <v>275.78</v>
      </c>
      <c r="G203" s="32">
        <f t="shared" si="24"/>
        <v>223.3818</v>
      </c>
      <c r="H203" s="47"/>
      <c r="I203" s="145">
        <f t="shared" si="19"/>
        <v>0</v>
      </c>
      <c r="J203" s="146">
        <f t="shared" si="20"/>
        <v>0</v>
      </c>
      <c r="K203" s="46"/>
      <c r="L203" s="46">
        <f t="shared" si="26"/>
        <v>0</v>
      </c>
      <c r="M203" s="49">
        <f t="shared" si="21"/>
        <v>0</v>
      </c>
      <c r="N203" s="47">
        <f t="shared" si="23"/>
        <v>0</v>
      </c>
      <c r="O203" s="47">
        <f t="shared" si="23"/>
        <v>0</v>
      </c>
      <c r="P203" s="48">
        <f t="shared" si="22"/>
        <v>0</v>
      </c>
      <c r="R203" s="14"/>
    </row>
    <row r="204" spans="2:18" s="15" customFormat="1" ht="12.75">
      <c r="B204" s="99" t="s">
        <v>104</v>
      </c>
      <c r="C204" s="91" t="s">
        <v>460</v>
      </c>
      <c r="D204" s="93"/>
      <c r="E204" s="32"/>
      <c r="F204" s="32"/>
      <c r="G204" s="32"/>
      <c r="H204" s="47"/>
      <c r="I204" s="145">
        <f t="shared" si="19"/>
        <v>0</v>
      </c>
      <c r="J204" s="146"/>
      <c r="K204" s="46"/>
      <c r="L204" s="46"/>
      <c r="M204" s="49">
        <f t="shared" si="21"/>
        <v>0</v>
      </c>
      <c r="N204" s="47">
        <f t="shared" si="23"/>
        <v>0</v>
      </c>
      <c r="O204" s="47">
        <f t="shared" si="23"/>
        <v>0</v>
      </c>
      <c r="P204" s="48">
        <f t="shared" si="22"/>
        <v>0</v>
      </c>
      <c r="R204" s="14"/>
    </row>
    <row r="205" spans="2:18" s="15" customFormat="1" ht="12.75">
      <c r="B205" s="31" t="s">
        <v>397</v>
      </c>
      <c r="C205" s="81" t="s">
        <v>301</v>
      </c>
      <c r="D205" s="93" t="s">
        <v>19</v>
      </c>
      <c r="E205" s="32">
        <v>747.59</v>
      </c>
      <c r="F205" s="32">
        <v>12.82</v>
      </c>
      <c r="G205" s="32">
        <f t="shared" si="24"/>
        <v>9584.1038</v>
      </c>
      <c r="H205" s="47"/>
      <c r="I205" s="145">
        <f t="shared" si="19"/>
        <v>0</v>
      </c>
      <c r="J205" s="146">
        <f t="shared" si="20"/>
        <v>0</v>
      </c>
      <c r="K205" s="46"/>
      <c r="L205" s="46">
        <f aca="true" t="shared" si="27" ref="L205:L249">K205*F205</f>
        <v>0</v>
      </c>
      <c r="M205" s="49">
        <f t="shared" si="21"/>
        <v>0</v>
      </c>
      <c r="N205" s="47">
        <f t="shared" si="23"/>
        <v>0</v>
      </c>
      <c r="O205" s="47">
        <f t="shared" si="23"/>
        <v>0</v>
      </c>
      <c r="P205" s="48">
        <f t="shared" si="22"/>
        <v>0</v>
      </c>
      <c r="R205" s="14"/>
    </row>
    <row r="206" spans="2:18" s="15" customFormat="1" ht="12.75">
      <c r="B206" s="31" t="s">
        <v>398</v>
      </c>
      <c r="C206" s="81" t="s">
        <v>302</v>
      </c>
      <c r="D206" s="93" t="s">
        <v>19</v>
      </c>
      <c r="E206" s="32">
        <v>895.29</v>
      </c>
      <c r="F206" s="32">
        <v>12.82</v>
      </c>
      <c r="G206" s="32">
        <f t="shared" si="24"/>
        <v>11477.6178</v>
      </c>
      <c r="H206" s="47"/>
      <c r="I206" s="145">
        <f t="shared" si="19"/>
        <v>0</v>
      </c>
      <c r="J206" s="146">
        <f t="shared" si="20"/>
        <v>0</v>
      </c>
      <c r="K206" s="46"/>
      <c r="L206" s="46">
        <f t="shared" si="27"/>
        <v>0</v>
      </c>
      <c r="M206" s="49">
        <f t="shared" si="21"/>
        <v>0</v>
      </c>
      <c r="N206" s="47">
        <f t="shared" si="23"/>
        <v>0</v>
      </c>
      <c r="O206" s="47">
        <f t="shared" si="23"/>
        <v>0</v>
      </c>
      <c r="P206" s="48">
        <f t="shared" si="22"/>
        <v>0</v>
      </c>
      <c r="R206" s="14"/>
    </row>
    <row r="207" spans="2:18" s="15" customFormat="1" ht="12.75">
      <c r="B207" s="31" t="s">
        <v>399</v>
      </c>
      <c r="C207" s="81" t="s">
        <v>363</v>
      </c>
      <c r="D207" s="93" t="s">
        <v>19</v>
      </c>
      <c r="E207" s="32">
        <v>35.26</v>
      </c>
      <c r="F207" s="32">
        <v>12.82</v>
      </c>
      <c r="G207" s="32">
        <f t="shared" si="24"/>
        <v>452.03319999999997</v>
      </c>
      <c r="H207" s="47"/>
      <c r="I207" s="145">
        <f t="shared" si="19"/>
        <v>0</v>
      </c>
      <c r="J207" s="146">
        <f t="shared" si="20"/>
        <v>0</v>
      </c>
      <c r="K207" s="46"/>
      <c r="L207" s="46">
        <f t="shared" si="27"/>
        <v>0</v>
      </c>
      <c r="M207" s="49">
        <f t="shared" si="21"/>
        <v>0</v>
      </c>
      <c r="N207" s="47">
        <f t="shared" si="23"/>
        <v>0</v>
      </c>
      <c r="O207" s="47">
        <f t="shared" si="23"/>
        <v>0</v>
      </c>
      <c r="P207" s="48">
        <f t="shared" si="22"/>
        <v>0</v>
      </c>
      <c r="R207" s="14"/>
    </row>
    <row r="208" spans="2:18" s="15" customFormat="1" ht="12.75">
      <c r="B208" s="31" t="s">
        <v>400</v>
      </c>
      <c r="C208" s="81" t="s">
        <v>364</v>
      </c>
      <c r="D208" s="93" t="s">
        <v>19</v>
      </c>
      <c r="E208" s="32">
        <v>70.48</v>
      </c>
      <c r="F208" s="32">
        <v>12.82</v>
      </c>
      <c r="G208" s="32">
        <f t="shared" si="24"/>
        <v>903.5536000000001</v>
      </c>
      <c r="H208" s="47"/>
      <c r="I208" s="145">
        <f t="shared" si="19"/>
        <v>0</v>
      </c>
      <c r="J208" s="146">
        <f t="shared" si="20"/>
        <v>0</v>
      </c>
      <c r="K208" s="46"/>
      <c r="L208" s="46">
        <f t="shared" si="27"/>
        <v>0</v>
      </c>
      <c r="M208" s="49">
        <f t="shared" si="21"/>
        <v>0</v>
      </c>
      <c r="N208" s="47">
        <f t="shared" si="23"/>
        <v>0</v>
      </c>
      <c r="O208" s="47">
        <f t="shared" si="23"/>
        <v>0</v>
      </c>
      <c r="P208" s="48">
        <f t="shared" si="22"/>
        <v>0</v>
      </c>
      <c r="R208" s="14"/>
    </row>
    <row r="209" spans="2:18" s="15" customFormat="1" ht="12.75">
      <c r="B209" s="31" t="s">
        <v>401</v>
      </c>
      <c r="C209" s="81" t="s">
        <v>365</v>
      </c>
      <c r="D209" s="93" t="s">
        <v>19</v>
      </c>
      <c r="E209" s="32">
        <v>10.96</v>
      </c>
      <c r="F209" s="32">
        <v>12.82</v>
      </c>
      <c r="G209" s="32">
        <f t="shared" si="24"/>
        <v>140.5072</v>
      </c>
      <c r="H209" s="47"/>
      <c r="I209" s="145">
        <f t="shared" si="19"/>
        <v>0</v>
      </c>
      <c r="J209" s="146">
        <f t="shared" si="20"/>
        <v>0</v>
      </c>
      <c r="K209" s="46"/>
      <c r="L209" s="46">
        <f t="shared" si="27"/>
        <v>0</v>
      </c>
      <c r="M209" s="49">
        <f t="shared" si="21"/>
        <v>0</v>
      </c>
      <c r="N209" s="47">
        <f t="shared" si="23"/>
        <v>0</v>
      </c>
      <c r="O209" s="47">
        <f t="shared" si="23"/>
        <v>0</v>
      </c>
      <c r="P209" s="48">
        <f t="shared" si="22"/>
        <v>0</v>
      </c>
      <c r="R209" s="14"/>
    </row>
    <row r="210" spans="2:18" s="15" customFormat="1" ht="12.75">
      <c r="B210" s="31" t="s">
        <v>402</v>
      </c>
      <c r="C210" s="81" t="s">
        <v>303</v>
      </c>
      <c r="D210" s="93" t="s">
        <v>19</v>
      </c>
      <c r="E210" s="32">
        <v>6.01</v>
      </c>
      <c r="F210" s="32">
        <v>12.82</v>
      </c>
      <c r="G210" s="32">
        <f t="shared" si="24"/>
        <v>77.0482</v>
      </c>
      <c r="H210" s="47"/>
      <c r="I210" s="145">
        <f aca="true" t="shared" si="28" ref="I210:I249">H210*F210</f>
        <v>0</v>
      </c>
      <c r="J210" s="146">
        <f aca="true" t="shared" si="29" ref="J210:J249">I210/G210</f>
        <v>0</v>
      </c>
      <c r="K210" s="46"/>
      <c r="L210" s="46">
        <f t="shared" si="27"/>
        <v>0</v>
      </c>
      <c r="M210" s="49">
        <f aca="true" t="shared" si="30" ref="M210:M249">IF(K210&gt;0,L210/(E210*F210),K210)</f>
        <v>0</v>
      </c>
      <c r="N210" s="47">
        <f t="shared" si="23"/>
        <v>0</v>
      </c>
      <c r="O210" s="47">
        <f t="shared" si="23"/>
        <v>0</v>
      </c>
      <c r="P210" s="48">
        <f aca="true" t="shared" si="31" ref="P210:P249">IF(N210&gt;0,O210/(E210*F210),N210)</f>
        <v>0</v>
      </c>
      <c r="R210" s="14"/>
    </row>
    <row r="211" spans="2:18" s="15" customFormat="1" ht="12.75">
      <c r="B211" s="99" t="s">
        <v>112</v>
      </c>
      <c r="C211" s="91" t="s">
        <v>304</v>
      </c>
      <c r="D211" s="93"/>
      <c r="E211" s="32"/>
      <c r="F211" s="32"/>
      <c r="G211" s="32"/>
      <c r="H211" s="47"/>
      <c r="I211" s="145">
        <f t="shared" si="28"/>
        <v>0</v>
      </c>
      <c r="J211" s="146"/>
      <c r="K211" s="46"/>
      <c r="L211" s="46">
        <f t="shared" si="27"/>
        <v>0</v>
      </c>
      <c r="M211" s="49">
        <f t="shared" si="30"/>
        <v>0</v>
      </c>
      <c r="N211" s="47">
        <f t="shared" si="23"/>
        <v>0</v>
      </c>
      <c r="O211" s="47">
        <f t="shared" si="23"/>
        <v>0</v>
      </c>
      <c r="P211" s="48">
        <f t="shared" si="31"/>
        <v>0</v>
      </c>
      <c r="R211" s="14"/>
    </row>
    <row r="212" spans="2:18" s="15" customFormat="1" ht="12.75">
      <c r="B212" s="31" t="s">
        <v>403</v>
      </c>
      <c r="C212" s="81" t="s">
        <v>366</v>
      </c>
      <c r="D212" s="93" t="s">
        <v>305</v>
      </c>
      <c r="E212" s="32">
        <v>31</v>
      </c>
      <c r="F212" s="32">
        <v>11.55</v>
      </c>
      <c r="G212" s="32">
        <f t="shared" si="24"/>
        <v>358.05</v>
      </c>
      <c r="H212" s="47"/>
      <c r="I212" s="145">
        <f t="shared" si="28"/>
        <v>0</v>
      </c>
      <c r="J212" s="146">
        <f t="shared" si="29"/>
        <v>0</v>
      </c>
      <c r="K212" s="46"/>
      <c r="L212" s="46">
        <f t="shared" si="27"/>
        <v>0</v>
      </c>
      <c r="M212" s="49">
        <f t="shared" si="30"/>
        <v>0</v>
      </c>
      <c r="N212" s="47">
        <f t="shared" si="23"/>
        <v>0</v>
      </c>
      <c r="O212" s="47">
        <f t="shared" si="23"/>
        <v>0</v>
      </c>
      <c r="P212" s="48">
        <f t="shared" si="31"/>
        <v>0</v>
      </c>
      <c r="R212" s="14"/>
    </row>
    <row r="213" spans="2:18" s="15" customFormat="1" ht="12.75">
      <c r="B213" s="99" t="s">
        <v>105</v>
      </c>
      <c r="C213" s="91" t="s">
        <v>309</v>
      </c>
      <c r="D213" s="93"/>
      <c r="E213" s="32"/>
      <c r="F213" s="32"/>
      <c r="G213" s="32"/>
      <c r="H213" s="47"/>
      <c r="I213" s="145">
        <f t="shared" si="28"/>
        <v>0</v>
      </c>
      <c r="J213" s="146"/>
      <c r="K213" s="46"/>
      <c r="L213" s="46">
        <f t="shared" si="27"/>
        <v>0</v>
      </c>
      <c r="M213" s="49">
        <f t="shared" si="30"/>
        <v>0</v>
      </c>
      <c r="N213" s="47">
        <f aca="true" t="shared" si="32" ref="N213:O249">K213+H213</f>
        <v>0</v>
      </c>
      <c r="O213" s="47">
        <f t="shared" si="32"/>
        <v>0</v>
      </c>
      <c r="P213" s="48">
        <f t="shared" si="31"/>
        <v>0</v>
      </c>
      <c r="R213" s="14"/>
    </row>
    <row r="214" spans="2:18" s="15" customFormat="1" ht="12.75">
      <c r="B214" s="31" t="s">
        <v>404</v>
      </c>
      <c r="C214" s="81" t="s">
        <v>301</v>
      </c>
      <c r="D214" s="93" t="s">
        <v>305</v>
      </c>
      <c r="E214" s="32">
        <v>1198</v>
      </c>
      <c r="F214" s="32">
        <v>12.71</v>
      </c>
      <c r="G214" s="32">
        <f t="shared" si="24"/>
        <v>15226.580000000002</v>
      </c>
      <c r="H214" s="47"/>
      <c r="I214" s="145">
        <f t="shared" si="28"/>
        <v>0</v>
      </c>
      <c r="J214" s="146">
        <f t="shared" si="29"/>
        <v>0</v>
      </c>
      <c r="K214" s="46"/>
      <c r="L214" s="46">
        <f t="shared" si="27"/>
        <v>0</v>
      </c>
      <c r="M214" s="49">
        <f t="shared" si="30"/>
        <v>0</v>
      </c>
      <c r="N214" s="47">
        <f t="shared" si="32"/>
        <v>0</v>
      </c>
      <c r="O214" s="47">
        <f t="shared" si="32"/>
        <v>0</v>
      </c>
      <c r="P214" s="48">
        <f t="shared" si="31"/>
        <v>0</v>
      </c>
      <c r="R214" s="14"/>
    </row>
    <row r="215" spans="2:18" s="15" customFormat="1" ht="12.75">
      <c r="B215" s="31" t="s">
        <v>405</v>
      </c>
      <c r="C215" s="81" t="s">
        <v>302</v>
      </c>
      <c r="D215" s="93" t="s">
        <v>305</v>
      </c>
      <c r="E215" s="32">
        <v>789</v>
      </c>
      <c r="F215" s="32">
        <v>12.71</v>
      </c>
      <c r="G215" s="32">
        <f t="shared" si="24"/>
        <v>10028.19</v>
      </c>
      <c r="H215" s="47"/>
      <c r="I215" s="145">
        <f t="shared" si="28"/>
        <v>0</v>
      </c>
      <c r="J215" s="146">
        <f t="shared" si="29"/>
        <v>0</v>
      </c>
      <c r="K215" s="46"/>
      <c r="L215" s="46">
        <f t="shared" si="27"/>
        <v>0</v>
      </c>
      <c r="M215" s="49">
        <f t="shared" si="30"/>
        <v>0</v>
      </c>
      <c r="N215" s="47">
        <f t="shared" si="32"/>
        <v>0</v>
      </c>
      <c r="O215" s="47">
        <f t="shared" si="32"/>
        <v>0</v>
      </c>
      <c r="P215" s="48">
        <f t="shared" si="31"/>
        <v>0</v>
      </c>
      <c r="R215" s="14"/>
    </row>
    <row r="216" spans="2:18" s="15" customFormat="1" ht="12.75">
      <c r="B216" s="31" t="s">
        <v>406</v>
      </c>
      <c r="C216" s="81" t="s">
        <v>367</v>
      </c>
      <c r="D216" s="93" t="s">
        <v>305</v>
      </c>
      <c r="E216" s="32">
        <v>46</v>
      </c>
      <c r="F216" s="32">
        <v>12.71</v>
      </c>
      <c r="G216" s="32">
        <f t="shared" si="24"/>
        <v>584.6600000000001</v>
      </c>
      <c r="H216" s="47"/>
      <c r="I216" s="145">
        <f t="shared" si="28"/>
        <v>0</v>
      </c>
      <c r="J216" s="146">
        <f t="shared" si="29"/>
        <v>0</v>
      </c>
      <c r="K216" s="46"/>
      <c r="L216" s="46">
        <f t="shared" si="27"/>
        <v>0</v>
      </c>
      <c r="M216" s="49">
        <f t="shared" si="30"/>
        <v>0</v>
      </c>
      <c r="N216" s="47">
        <f t="shared" si="32"/>
        <v>0</v>
      </c>
      <c r="O216" s="47">
        <f t="shared" si="32"/>
        <v>0</v>
      </c>
      <c r="P216" s="48">
        <f t="shared" si="31"/>
        <v>0</v>
      </c>
      <c r="R216" s="14"/>
    </row>
    <row r="217" spans="2:18" s="15" customFormat="1" ht="12.75">
      <c r="B217" s="31" t="s">
        <v>407</v>
      </c>
      <c r="C217" s="81" t="s">
        <v>366</v>
      </c>
      <c r="D217" s="93" t="s">
        <v>305</v>
      </c>
      <c r="E217" s="32">
        <v>86</v>
      </c>
      <c r="F217" s="32">
        <v>12.71</v>
      </c>
      <c r="G217" s="32">
        <f t="shared" si="24"/>
        <v>1093.0600000000002</v>
      </c>
      <c r="H217" s="47"/>
      <c r="I217" s="145">
        <f t="shared" si="28"/>
        <v>0</v>
      </c>
      <c r="J217" s="146">
        <f t="shared" si="29"/>
        <v>0</v>
      </c>
      <c r="K217" s="46"/>
      <c r="L217" s="46">
        <f t="shared" si="27"/>
        <v>0</v>
      </c>
      <c r="M217" s="49">
        <f t="shared" si="30"/>
        <v>0</v>
      </c>
      <c r="N217" s="47">
        <f t="shared" si="32"/>
        <v>0</v>
      </c>
      <c r="O217" s="47">
        <f t="shared" si="32"/>
        <v>0</v>
      </c>
      <c r="P217" s="48">
        <f t="shared" si="31"/>
        <v>0</v>
      </c>
      <c r="R217" s="14"/>
    </row>
    <row r="218" spans="2:18" s="15" customFormat="1" ht="12.75">
      <c r="B218" s="31"/>
      <c r="C218" s="81"/>
      <c r="D218" s="31"/>
      <c r="E218" s="32"/>
      <c r="F218" s="111"/>
      <c r="G218" s="111"/>
      <c r="H218" s="47"/>
      <c r="I218" s="145">
        <f t="shared" si="28"/>
        <v>0</v>
      </c>
      <c r="J218" s="146"/>
      <c r="K218" s="46"/>
      <c r="L218" s="46">
        <f t="shared" si="27"/>
        <v>0</v>
      </c>
      <c r="M218" s="49">
        <f t="shared" si="30"/>
        <v>0</v>
      </c>
      <c r="N218" s="47">
        <f t="shared" si="32"/>
        <v>0</v>
      </c>
      <c r="O218" s="47">
        <f t="shared" si="32"/>
        <v>0</v>
      </c>
      <c r="P218" s="48">
        <f t="shared" si="31"/>
        <v>0</v>
      </c>
      <c r="R218" s="14"/>
    </row>
    <row r="219" spans="2:18" s="15" customFormat="1" ht="12.75">
      <c r="B219" s="99">
        <v>8</v>
      </c>
      <c r="C219" s="98" t="s">
        <v>470</v>
      </c>
      <c r="D219" s="31"/>
      <c r="E219" s="32"/>
      <c r="F219" s="32"/>
      <c r="G219" s="32">
        <f t="shared" si="24"/>
        <v>0</v>
      </c>
      <c r="H219" s="47"/>
      <c r="I219" s="145">
        <f t="shared" si="28"/>
        <v>0</v>
      </c>
      <c r="J219" s="146"/>
      <c r="K219" s="46"/>
      <c r="L219" s="46">
        <f t="shared" si="27"/>
        <v>0</v>
      </c>
      <c r="M219" s="49">
        <f t="shared" si="30"/>
        <v>0</v>
      </c>
      <c r="N219" s="47">
        <f t="shared" si="32"/>
        <v>0</v>
      </c>
      <c r="O219" s="47">
        <f t="shared" si="32"/>
        <v>0</v>
      </c>
      <c r="P219" s="48">
        <f t="shared" si="31"/>
        <v>0</v>
      </c>
      <c r="R219" s="14"/>
    </row>
    <row r="220" spans="2:18" s="15" customFormat="1" ht="12.75">
      <c r="B220" s="99" t="s">
        <v>106</v>
      </c>
      <c r="C220" s="91" t="s">
        <v>306</v>
      </c>
      <c r="D220" s="119"/>
      <c r="E220" s="32"/>
      <c r="F220" s="32"/>
      <c r="G220" s="32"/>
      <c r="H220" s="47"/>
      <c r="I220" s="145">
        <f t="shared" si="28"/>
        <v>0</v>
      </c>
      <c r="J220" s="146"/>
      <c r="K220" s="46"/>
      <c r="L220" s="46">
        <f t="shared" si="27"/>
        <v>0</v>
      </c>
      <c r="M220" s="49">
        <f t="shared" si="30"/>
        <v>0</v>
      </c>
      <c r="N220" s="47">
        <f t="shared" si="32"/>
        <v>0</v>
      </c>
      <c r="O220" s="47">
        <f t="shared" si="32"/>
        <v>0</v>
      </c>
      <c r="P220" s="48">
        <f t="shared" si="31"/>
        <v>0</v>
      </c>
      <c r="R220" s="14"/>
    </row>
    <row r="221" spans="2:18" s="15" customFormat="1" ht="12.75">
      <c r="B221" s="31" t="s">
        <v>409</v>
      </c>
      <c r="C221" s="81" t="s">
        <v>307</v>
      </c>
      <c r="D221" s="119" t="s">
        <v>107</v>
      </c>
      <c r="E221" s="32">
        <v>76895</v>
      </c>
      <c r="F221" s="32">
        <v>3.14</v>
      </c>
      <c r="G221" s="32">
        <f>E221*F221</f>
        <v>241450.30000000002</v>
      </c>
      <c r="H221" s="47"/>
      <c r="I221" s="145">
        <f t="shared" si="28"/>
        <v>0</v>
      </c>
      <c r="J221" s="146">
        <f t="shared" si="29"/>
        <v>0</v>
      </c>
      <c r="K221" s="46"/>
      <c r="L221" s="46">
        <f t="shared" si="27"/>
        <v>0</v>
      </c>
      <c r="M221" s="49">
        <f t="shared" si="30"/>
        <v>0</v>
      </c>
      <c r="N221" s="47">
        <f t="shared" si="32"/>
        <v>0</v>
      </c>
      <c r="O221" s="47">
        <f t="shared" si="32"/>
        <v>0</v>
      </c>
      <c r="P221" s="48">
        <f t="shared" si="31"/>
        <v>0</v>
      </c>
      <c r="R221" s="14"/>
    </row>
    <row r="222" spans="2:18" s="15" customFormat="1" ht="12.75">
      <c r="B222" s="31" t="s">
        <v>408</v>
      </c>
      <c r="C222" s="81" t="s">
        <v>308</v>
      </c>
      <c r="D222" s="93" t="s">
        <v>24</v>
      </c>
      <c r="E222" s="32">
        <v>2</v>
      </c>
      <c r="F222" s="32">
        <v>2422.42</v>
      </c>
      <c r="G222" s="32">
        <f>E222*F222</f>
        <v>4844.84</v>
      </c>
      <c r="H222" s="47">
        <v>1</v>
      </c>
      <c r="I222" s="145">
        <f t="shared" si="28"/>
        <v>2422.42</v>
      </c>
      <c r="J222" s="146">
        <f t="shared" si="29"/>
        <v>0.5</v>
      </c>
      <c r="K222" s="46"/>
      <c r="L222" s="46">
        <f t="shared" si="27"/>
        <v>0</v>
      </c>
      <c r="M222" s="49">
        <f t="shared" si="30"/>
        <v>0</v>
      </c>
      <c r="N222" s="47">
        <f t="shared" si="32"/>
        <v>1</v>
      </c>
      <c r="O222" s="47">
        <f t="shared" si="32"/>
        <v>2422.42</v>
      </c>
      <c r="P222" s="48">
        <f t="shared" si="31"/>
        <v>0.5</v>
      </c>
      <c r="R222" s="14"/>
    </row>
    <row r="223" spans="2:18" s="15" customFormat="1" ht="12.75">
      <c r="B223" s="31"/>
      <c r="C223" s="81"/>
      <c r="D223" s="93"/>
      <c r="E223" s="32"/>
      <c r="F223" s="111"/>
      <c r="G223" s="111"/>
      <c r="H223" s="47"/>
      <c r="I223" s="145">
        <f t="shared" si="28"/>
        <v>0</v>
      </c>
      <c r="J223" s="146"/>
      <c r="K223" s="46"/>
      <c r="L223" s="46">
        <f t="shared" si="27"/>
        <v>0</v>
      </c>
      <c r="M223" s="49">
        <f t="shared" si="30"/>
        <v>0</v>
      </c>
      <c r="N223" s="47">
        <f t="shared" si="32"/>
        <v>0</v>
      </c>
      <c r="O223" s="47">
        <f t="shared" si="32"/>
        <v>0</v>
      </c>
      <c r="P223" s="48">
        <f t="shared" si="31"/>
        <v>0</v>
      </c>
      <c r="R223" s="14"/>
    </row>
    <row r="224" spans="2:18" s="15" customFormat="1" ht="12.75">
      <c r="B224" s="99">
        <v>9</v>
      </c>
      <c r="C224" s="91" t="s">
        <v>471</v>
      </c>
      <c r="D224" s="119"/>
      <c r="E224" s="32"/>
      <c r="F224" s="32"/>
      <c r="G224" s="32"/>
      <c r="H224" s="47"/>
      <c r="I224" s="145">
        <f t="shared" si="28"/>
        <v>0</v>
      </c>
      <c r="J224" s="146"/>
      <c r="K224" s="46"/>
      <c r="L224" s="46">
        <f t="shared" si="27"/>
        <v>0</v>
      </c>
      <c r="M224" s="49">
        <f t="shared" si="30"/>
        <v>0</v>
      </c>
      <c r="N224" s="47">
        <f t="shared" si="32"/>
        <v>0</v>
      </c>
      <c r="O224" s="47">
        <f t="shared" si="32"/>
        <v>0</v>
      </c>
      <c r="P224" s="48">
        <f t="shared" si="31"/>
        <v>0</v>
      </c>
      <c r="R224" s="14"/>
    </row>
    <row r="225" spans="2:18" s="15" customFormat="1" ht="12.75">
      <c r="B225" s="99" t="s">
        <v>410</v>
      </c>
      <c r="C225" s="91" t="s">
        <v>411</v>
      </c>
      <c r="D225" s="93"/>
      <c r="E225" s="32"/>
      <c r="F225" s="32"/>
      <c r="G225" s="32"/>
      <c r="H225" s="47"/>
      <c r="I225" s="145">
        <f t="shared" si="28"/>
        <v>0</v>
      </c>
      <c r="J225" s="146"/>
      <c r="K225" s="46"/>
      <c r="L225" s="46">
        <f t="shared" si="27"/>
        <v>0</v>
      </c>
      <c r="M225" s="49">
        <f t="shared" si="30"/>
        <v>0</v>
      </c>
      <c r="N225" s="47">
        <f t="shared" si="32"/>
        <v>0</v>
      </c>
      <c r="O225" s="47">
        <f t="shared" si="32"/>
        <v>0</v>
      </c>
      <c r="P225" s="48">
        <f t="shared" si="31"/>
        <v>0</v>
      </c>
      <c r="R225" s="14"/>
    </row>
    <row r="226" spans="2:18" s="15" customFormat="1" ht="12.75">
      <c r="B226" s="31" t="s">
        <v>436</v>
      </c>
      <c r="C226" s="81" t="s">
        <v>412</v>
      </c>
      <c r="D226" s="93" t="s">
        <v>20</v>
      </c>
      <c r="E226" s="32">
        <v>40.4</v>
      </c>
      <c r="F226" s="32">
        <v>111.52</v>
      </c>
      <c r="G226" s="32">
        <f>E226*F226</f>
        <v>4505.407999999999</v>
      </c>
      <c r="H226" s="47"/>
      <c r="I226" s="145">
        <f t="shared" si="28"/>
        <v>0</v>
      </c>
      <c r="J226" s="146">
        <f t="shared" si="29"/>
        <v>0</v>
      </c>
      <c r="K226" s="46"/>
      <c r="L226" s="46">
        <f t="shared" si="27"/>
        <v>0</v>
      </c>
      <c r="M226" s="49">
        <f t="shared" si="30"/>
        <v>0</v>
      </c>
      <c r="N226" s="47">
        <f t="shared" si="32"/>
        <v>0</v>
      </c>
      <c r="O226" s="47">
        <f t="shared" si="32"/>
        <v>0</v>
      </c>
      <c r="P226" s="48">
        <f t="shared" si="31"/>
        <v>0</v>
      </c>
      <c r="R226" s="14"/>
    </row>
    <row r="227" spans="2:18" s="15" customFormat="1" ht="12.75">
      <c r="B227" s="31" t="s">
        <v>437</v>
      </c>
      <c r="C227" s="81" t="s">
        <v>413</v>
      </c>
      <c r="D227" s="93" t="s">
        <v>174</v>
      </c>
      <c r="E227" s="32">
        <v>101</v>
      </c>
      <c r="F227" s="32">
        <v>12.04</v>
      </c>
      <c r="G227" s="32">
        <f aca="true" t="shared" si="33" ref="G227:G249">E227*F227</f>
        <v>1216.04</v>
      </c>
      <c r="H227" s="47"/>
      <c r="I227" s="145">
        <f t="shared" si="28"/>
        <v>0</v>
      </c>
      <c r="J227" s="146">
        <f t="shared" si="29"/>
        <v>0</v>
      </c>
      <c r="K227" s="46"/>
      <c r="L227" s="46">
        <f t="shared" si="27"/>
        <v>0</v>
      </c>
      <c r="M227" s="49">
        <f t="shared" si="30"/>
        <v>0</v>
      </c>
      <c r="N227" s="47">
        <f t="shared" si="32"/>
        <v>0</v>
      </c>
      <c r="O227" s="47">
        <f t="shared" si="32"/>
        <v>0</v>
      </c>
      <c r="P227" s="48">
        <f t="shared" si="31"/>
        <v>0</v>
      </c>
      <c r="R227" s="14"/>
    </row>
    <row r="228" spans="2:18" s="15" customFormat="1" ht="12.75">
      <c r="B228" s="99" t="s">
        <v>435</v>
      </c>
      <c r="C228" s="91" t="s">
        <v>414</v>
      </c>
      <c r="D228" s="93"/>
      <c r="E228" s="32"/>
      <c r="F228" s="32"/>
      <c r="G228" s="32">
        <f t="shared" si="33"/>
        <v>0</v>
      </c>
      <c r="H228" s="47"/>
      <c r="I228" s="145">
        <f t="shared" si="28"/>
        <v>0</v>
      </c>
      <c r="J228" s="146"/>
      <c r="K228" s="46"/>
      <c r="L228" s="46">
        <f t="shared" si="27"/>
        <v>0</v>
      </c>
      <c r="M228" s="49">
        <f t="shared" si="30"/>
        <v>0</v>
      </c>
      <c r="N228" s="47">
        <f t="shared" si="32"/>
        <v>0</v>
      </c>
      <c r="O228" s="47">
        <f t="shared" si="32"/>
        <v>0</v>
      </c>
      <c r="P228" s="48">
        <f t="shared" si="31"/>
        <v>0</v>
      </c>
      <c r="R228" s="14"/>
    </row>
    <row r="229" spans="2:18" s="15" customFormat="1" ht="25.5">
      <c r="B229" s="31" t="s">
        <v>438</v>
      </c>
      <c r="C229" s="81" t="s">
        <v>415</v>
      </c>
      <c r="D229" s="93" t="s">
        <v>20</v>
      </c>
      <c r="E229" s="32">
        <v>36.43</v>
      </c>
      <c r="F229" s="32">
        <v>1.79</v>
      </c>
      <c r="G229" s="32">
        <f t="shared" si="33"/>
        <v>65.2097</v>
      </c>
      <c r="H229" s="47"/>
      <c r="I229" s="145">
        <f t="shared" si="28"/>
        <v>0</v>
      </c>
      <c r="J229" s="146">
        <f t="shared" si="29"/>
        <v>0</v>
      </c>
      <c r="K229" s="46"/>
      <c r="L229" s="46">
        <f t="shared" si="27"/>
        <v>0</v>
      </c>
      <c r="M229" s="49">
        <f t="shared" si="30"/>
        <v>0</v>
      </c>
      <c r="N229" s="47">
        <f t="shared" si="32"/>
        <v>0</v>
      </c>
      <c r="O229" s="47">
        <f t="shared" si="32"/>
        <v>0</v>
      </c>
      <c r="P229" s="48">
        <f t="shared" si="31"/>
        <v>0</v>
      </c>
      <c r="R229" s="14"/>
    </row>
    <row r="230" spans="2:18" s="15" customFormat="1" ht="12.75">
      <c r="B230" s="31" t="s">
        <v>439</v>
      </c>
      <c r="C230" s="81" t="s">
        <v>413</v>
      </c>
      <c r="D230" s="93" t="s">
        <v>174</v>
      </c>
      <c r="E230" s="32">
        <v>80.51</v>
      </c>
      <c r="F230" s="32">
        <v>12.04</v>
      </c>
      <c r="G230" s="32">
        <f t="shared" si="33"/>
        <v>969.3404</v>
      </c>
      <c r="H230" s="47"/>
      <c r="I230" s="145">
        <f t="shared" si="28"/>
        <v>0</v>
      </c>
      <c r="J230" s="146">
        <f t="shared" si="29"/>
        <v>0</v>
      </c>
      <c r="K230" s="46"/>
      <c r="L230" s="46">
        <f t="shared" si="27"/>
        <v>0</v>
      </c>
      <c r="M230" s="49">
        <f t="shared" si="30"/>
        <v>0</v>
      </c>
      <c r="N230" s="47">
        <f t="shared" si="32"/>
        <v>0</v>
      </c>
      <c r="O230" s="47">
        <f t="shared" si="32"/>
        <v>0</v>
      </c>
      <c r="P230" s="48">
        <f t="shared" si="31"/>
        <v>0</v>
      </c>
      <c r="R230" s="14"/>
    </row>
    <row r="231" spans="2:18" s="15" customFormat="1" ht="12.75">
      <c r="B231" s="99" t="s">
        <v>440</v>
      </c>
      <c r="C231" s="91" t="s">
        <v>416</v>
      </c>
      <c r="D231" s="93"/>
      <c r="E231" s="32"/>
      <c r="F231" s="32"/>
      <c r="G231" s="32">
        <f t="shared" si="33"/>
        <v>0</v>
      </c>
      <c r="H231" s="47"/>
      <c r="I231" s="145">
        <f t="shared" si="28"/>
        <v>0</v>
      </c>
      <c r="J231" s="146"/>
      <c r="K231" s="46"/>
      <c r="L231" s="46">
        <f t="shared" si="27"/>
        <v>0</v>
      </c>
      <c r="M231" s="49">
        <f t="shared" si="30"/>
        <v>0</v>
      </c>
      <c r="N231" s="47">
        <f t="shared" si="32"/>
        <v>0</v>
      </c>
      <c r="O231" s="47">
        <f t="shared" si="32"/>
        <v>0</v>
      </c>
      <c r="P231" s="48">
        <f t="shared" si="31"/>
        <v>0</v>
      </c>
      <c r="R231" s="14"/>
    </row>
    <row r="232" spans="2:18" s="15" customFormat="1" ht="12.75">
      <c r="B232" s="31" t="s">
        <v>441</v>
      </c>
      <c r="C232" s="81" t="s">
        <v>417</v>
      </c>
      <c r="D232" s="93" t="s">
        <v>20</v>
      </c>
      <c r="E232" s="32">
        <v>5.1</v>
      </c>
      <c r="F232" s="32">
        <v>271.36</v>
      </c>
      <c r="G232" s="32">
        <f t="shared" si="33"/>
        <v>1383.936</v>
      </c>
      <c r="H232" s="47"/>
      <c r="I232" s="145">
        <f t="shared" si="28"/>
        <v>0</v>
      </c>
      <c r="J232" s="146">
        <f t="shared" si="29"/>
        <v>0</v>
      </c>
      <c r="K232" s="46"/>
      <c r="L232" s="46">
        <f t="shared" si="27"/>
        <v>0</v>
      </c>
      <c r="M232" s="49">
        <f t="shared" si="30"/>
        <v>0</v>
      </c>
      <c r="N232" s="47">
        <f t="shared" si="32"/>
        <v>0</v>
      </c>
      <c r="O232" s="47">
        <f t="shared" si="32"/>
        <v>0</v>
      </c>
      <c r="P232" s="48">
        <f t="shared" si="31"/>
        <v>0</v>
      </c>
      <c r="R232" s="14"/>
    </row>
    <row r="233" spans="2:18" s="15" customFormat="1" ht="12.75">
      <c r="B233" s="31" t="s">
        <v>442</v>
      </c>
      <c r="C233" s="81" t="s">
        <v>418</v>
      </c>
      <c r="D233" s="93" t="s">
        <v>20</v>
      </c>
      <c r="E233" s="32">
        <v>43.6</v>
      </c>
      <c r="F233" s="32">
        <v>512.52</v>
      </c>
      <c r="G233" s="32">
        <f t="shared" si="33"/>
        <v>22345.872</v>
      </c>
      <c r="H233" s="47"/>
      <c r="I233" s="145">
        <f t="shared" si="28"/>
        <v>0</v>
      </c>
      <c r="J233" s="146">
        <f t="shared" si="29"/>
        <v>0</v>
      </c>
      <c r="K233" s="46"/>
      <c r="L233" s="46">
        <f t="shared" si="27"/>
        <v>0</v>
      </c>
      <c r="M233" s="49">
        <f t="shared" si="30"/>
        <v>0</v>
      </c>
      <c r="N233" s="47">
        <f t="shared" si="32"/>
        <v>0</v>
      </c>
      <c r="O233" s="47">
        <f t="shared" si="32"/>
        <v>0</v>
      </c>
      <c r="P233" s="48">
        <f t="shared" si="31"/>
        <v>0</v>
      </c>
      <c r="R233" s="14"/>
    </row>
    <row r="234" spans="2:18" s="15" customFormat="1" ht="25.5">
      <c r="B234" s="31" t="s">
        <v>443</v>
      </c>
      <c r="C234" s="81" t="s">
        <v>419</v>
      </c>
      <c r="D234" s="119" t="s">
        <v>19</v>
      </c>
      <c r="E234" s="32">
        <v>63.6</v>
      </c>
      <c r="F234" s="32">
        <v>115.97</v>
      </c>
      <c r="G234" s="32">
        <f t="shared" si="33"/>
        <v>7375.692</v>
      </c>
      <c r="H234" s="47"/>
      <c r="I234" s="145">
        <f t="shared" si="28"/>
        <v>0</v>
      </c>
      <c r="J234" s="146">
        <f t="shared" si="29"/>
        <v>0</v>
      </c>
      <c r="K234" s="46"/>
      <c r="L234" s="46">
        <f t="shared" si="27"/>
        <v>0</v>
      </c>
      <c r="M234" s="49">
        <f t="shared" si="30"/>
        <v>0</v>
      </c>
      <c r="N234" s="47">
        <f t="shared" si="32"/>
        <v>0</v>
      </c>
      <c r="O234" s="47">
        <f t="shared" si="32"/>
        <v>0</v>
      </c>
      <c r="P234" s="48">
        <f t="shared" si="31"/>
        <v>0</v>
      </c>
      <c r="R234" s="14"/>
    </row>
    <row r="235" spans="2:18" s="15" customFormat="1" ht="25.5">
      <c r="B235" s="31" t="s">
        <v>444</v>
      </c>
      <c r="C235" s="81" t="s">
        <v>420</v>
      </c>
      <c r="D235" s="119" t="s">
        <v>30</v>
      </c>
      <c r="E235" s="32">
        <v>5129.39</v>
      </c>
      <c r="F235" s="32">
        <v>7.08</v>
      </c>
      <c r="G235" s="32">
        <f t="shared" si="33"/>
        <v>36316.0812</v>
      </c>
      <c r="H235" s="47"/>
      <c r="I235" s="145">
        <f t="shared" si="28"/>
        <v>0</v>
      </c>
      <c r="J235" s="146">
        <f t="shared" si="29"/>
        <v>0</v>
      </c>
      <c r="K235" s="46"/>
      <c r="L235" s="46">
        <f t="shared" si="27"/>
        <v>0</v>
      </c>
      <c r="M235" s="49">
        <f t="shared" si="30"/>
        <v>0</v>
      </c>
      <c r="N235" s="47">
        <f t="shared" si="32"/>
        <v>0</v>
      </c>
      <c r="O235" s="47">
        <f t="shared" si="32"/>
        <v>0</v>
      </c>
      <c r="P235" s="48">
        <f t="shared" si="31"/>
        <v>0</v>
      </c>
      <c r="R235" s="14"/>
    </row>
    <row r="236" spans="2:18" s="15" customFormat="1" ht="12.75">
      <c r="B236" s="31" t="s">
        <v>445</v>
      </c>
      <c r="C236" s="110" t="s">
        <v>421</v>
      </c>
      <c r="D236" s="119" t="s">
        <v>287</v>
      </c>
      <c r="E236" s="32">
        <v>36</v>
      </c>
      <c r="F236" s="32">
        <v>114.06</v>
      </c>
      <c r="G236" s="32">
        <f t="shared" si="33"/>
        <v>4106.16</v>
      </c>
      <c r="H236" s="47"/>
      <c r="I236" s="145">
        <f t="shared" si="28"/>
        <v>0</v>
      </c>
      <c r="J236" s="146">
        <f t="shared" si="29"/>
        <v>0</v>
      </c>
      <c r="K236" s="46"/>
      <c r="L236" s="46">
        <f t="shared" si="27"/>
        <v>0</v>
      </c>
      <c r="M236" s="49">
        <f t="shared" si="30"/>
        <v>0</v>
      </c>
      <c r="N236" s="47">
        <f t="shared" si="32"/>
        <v>0</v>
      </c>
      <c r="O236" s="47">
        <f t="shared" si="32"/>
        <v>0</v>
      </c>
      <c r="P236" s="48">
        <f t="shared" si="31"/>
        <v>0</v>
      </c>
      <c r="R236" s="14"/>
    </row>
    <row r="237" spans="2:18" s="15" customFormat="1" ht="25.5">
      <c r="B237" s="31" t="s">
        <v>446</v>
      </c>
      <c r="C237" s="81" t="s">
        <v>422</v>
      </c>
      <c r="D237" s="119" t="s">
        <v>50</v>
      </c>
      <c r="E237" s="32">
        <v>396</v>
      </c>
      <c r="F237" s="32">
        <v>361.39</v>
      </c>
      <c r="G237" s="32">
        <f t="shared" si="33"/>
        <v>143110.44</v>
      </c>
      <c r="H237" s="47"/>
      <c r="I237" s="145">
        <f t="shared" si="28"/>
        <v>0</v>
      </c>
      <c r="J237" s="146">
        <f t="shared" si="29"/>
        <v>0</v>
      </c>
      <c r="K237" s="46"/>
      <c r="L237" s="46">
        <f t="shared" si="27"/>
        <v>0</v>
      </c>
      <c r="M237" s="49">
        <f t="shared" si="30"/>
        <v>0</v>
      </c>
      <c r="N237" s="47">
        <f t="shared" si="32"/>
        <v>0</v>
      </c>
      <c r="O237" s="47">
        <f t="shared" si="32"/>
        <v>0</v>
      </c>
      <c r="P237" s="48">
        <f t="shared" si="31"/>
        <v>0</v>
      </c>
      <c r="R237" s="14"/>
    </row>
    <row r="238" spans="2:18" s="15" customFormat="1" ht="12.75">
      <c r="B238" s="99" t="s">
        <v>447</v>
      </c>
      <c r="C238" s="91" t="s">
        <v>423</v>
      </c>
      <c r="D238" s="119"/>
      <c r="E238" s="32"/>
      <c r="F238" s="32"/>
      <c r="G238" s="32">
        <f t="shared" si="33"/>
        <v>0</v>
      </c>
      <c r="H238" s="47"/>
      <c r="I238" s="145">
        <f t="shared" si="28"/>
        <v>0</v>
      </c>
      <c r="J238" s="146"/>
      <c r="K238" s="46"/>
      <c r="L238" s="46">
        <f t="shared" si="27"/>
        <v>0</v>
      </c>
      <c r="M238" s="49">
        <f t="shared" si="30"/>
        <v>0</v>
      </c>
      <c r="N238" s="47">
        <f t="shared" si="32"/>
        <v>0</v>
      </c>
      <c r="O238" s="47">
        <f t="shared" si="32"/>
        <v>0</v>
      </c>
      <c r="P238" s="48">
        <f t="shared" si="31"/>
        <v>0</v>
      </c>
      <c r="R238" s="14"/>
    </row>
    <row r="239" spans="2:18" s="15" customFormat="1" ht="12.75">
      <c r="B239" s="31" t="s">
        <v>448</v>
      </c>
      <c r="C239" s="81" t="s">
        <v>424</v>
      </c>
      <c r="D239" s="93" t="s">
        <v>20</v>
      </c>
      <c r="E239" s="32">
        <v>4.1</v>
      </c>
      <c r="F239" s="32">
        <v>271.36</v>
      </c>
      <c r="G239" s="32">
        <f t="shared" si="33"/>
        <v>1112.576</v>
      </c>
      <c r="H239" s="47"/>
      <c r="I239" s="145">
        <f t="shared" si="28"/>
        <v>0</v>
      </c>
      <c r="J239" s="146">
        <f t="shared" si="29"/>
        <v>0</v>
      </c>
      <c r="K239" s="46"/>
      <c r="L239" s="46">
        <f t="shared" si="27"/>
        <v>0</v>
      </c>
      <c r="M239" s="49">
        <f t="shared" si="30"/>
        <v>0</v>
      </c>
      <c r="N239" s="47">
        <f t="shared" si="32"/>
        <v>0</v>
      </c>
      <c r="O239" s="47">
        <f t="shared" si="32"/>
        <v>0</v>
      </c>
      <c r="P239" s="48">
        <f t="shared" si="31"/>
        <v>0</v>
      </c>
      <c r="R239" s="14"/>
    </row>
    <row r="240" spans="2:18" s="15" customFormat="1" ht="25.5">
      <c r="B240" s="31" t="s">
        <v>449</v>
      </c>
      <c r="C240" s="81" t="s">
        <v>428</v>
      </c>
      <c r="D240" s="93" t="s">
        <v>20</v>
      </c>
      <c r="E240" s="32">
        <v>69.06</v>
      </c>
      <c r="F240" s="32">
        <v>512.52</v>
      </c>
      <c r="G240" s="32">
        <f t="shared" si="33"/>
        <v>35394.6312</v>
      </c>
      <c r="H240" s="47"/>
      <c r="I240" s="145">
        <f t="shared" si="28"/>
        <v>0</v>
      </c>
      <c r="J240" s="146">
        <f t="shared" si="29"/>
        <v>0</v>
      </c>
      <c r="K240" s="46"/>
      <c r="L240" s="46">
        <f t="shared" si="27"/>
        <v>0</v>
      </c>
      <c r="M240" s="49">
        <f t="shared" si="30"/>
        <v>0</v>
      </c>
      <c r="N240" s="47">
        <f t="shared" si="32"/>
        <v>0</v>
      </c>
      <c r="O240" s="47">
        <f t="shared" si="32"/>
        <v>0</v>
      </c>
      <c r="P240" s="48">
        <f t="shared" si="31"/>
        <v>0</v>
      </c>
      <c r="R240" s="14"/>
    </row>
    <row r="241" spans="2:18" s="15" customFormat="1" ht="38.25">
      <c r="B241" s="31" t="s">
        <v>450</v>
      </c>
      <c r="C241" s="81" t="s">
        <v>425</v>
      </c>
      <c r="D241" s="119" t="s">
        <v>19</v>
      </c>
      <c r="E241" s="32">
        <v>366.21</v>
      </c>
      <c r="F241" s="32">
        <v>50.58</v>
      </c>
      <c r="G241" s="32">
        <f t="shared" si="33"/>
        <v>18522.9018</v>
      </c>
      <c r="H241" s="47"/>
      <c r="I241" s="145">
        <f t="shared" si="28"/>
        <v>0</v>
      </c>
      <c r="J241" s="146">
        <f t="shared" si="29"/>
        <v>0</v>
      </c>
      <c r="K241" s="46"/>
      <c r="L241" s="46">
        <f t="shared" si="27"/>
        <v>0</v>
      </c>
      <c r="M241" s="49">
        <f t="shared" si="30"/>
        <v>0</v>
      </c>
      <c r="N241" s="47">
        <f t="shared" si="32"/>
        <v>0</v>
      </c>
      <c r="O241" s="47">
        <f t="shared" si="32"/>
        <v>0</v>
      </c>
      <c r="P241" s="48">
        <f t="shared" si="31"/>
        <v>0</v>
      </c>
      <c r="R241" s="14"/>
    </row>
    <row r="242" spans="2:18" s="15" customFormat="1" ht="38.25">
      <c r="B242" s="31" t="s">
        <v>451</v>
      </c>
      <c r="C242" s="81" t="s">
        <v>426</v>
      </c>
      <c r="D242" s="119" t="s">
        <v>30</v>
      </c>
      <c r="E242" s="32">
        <v>16419.58</v>
      </c>
      <c r="F242" s="32">
        <v>7.08</v>
      </c>
      <c r="G242" s="32">
        <f t="shared" si="33"/>
        <v>116250.62640000001</v>
      </c>
      <c r="H242" s="47"/>
      <c r="I242" s="145">
        <f t="shared" si="28"/>
        <v>0</v>
      </c>
      <c r="J242" s="146">
        <f t="shared" si="29"/>
        <v>0</v>
      </c>
      <c r="K242" s="46"/>
      <c r="L242" s="46">
        <f t="shared" si="27"/>
        <v>0</v>
      </c>
      <c r="M242" s="49">
        <f t="shared" si="30"/>
        <v>0</v>
      </c>
      <c r="N242" s="47">
        <f t="shared" si="32"/>
        <v>0</v>
      </c>
      <c r="O242" s="47">
        <f t="shared" si="32"/>
        <v>0</v>
      </c>
      <c r="P242" s="48">
        <f t="shared" si="31"/>
        <v>0</v>
      </c>
      <c r="R242" s="14"/>
    </row>
    <row r="243" spans="2:18" s="15" customFormat="1" ht="12.75">
      <c r="B243" s="99" t="s">
        <v>452</v>
      </c>
      <c r="C243" s="91" t="s">
        <v>427</v>
      </c>
      <c r="D243" s="119"/>
      <c r="E243" s="32"/>
      <c r="F243" s="32"/>
      <c r="G243" s="32">
        <f t="shared" si="33"/>
        <v>0</v>
      </c>
      <c r="H243" s="47"/>
      <c r="I243" s="145">
        <f t="shared" si="28"/>
        <v>0</v>
      </c>
      <c r="J243" s="146"/>
      <c r="K243" s="46"/>
      <c r="L243" s="46">
        <f t="shared" si="27"/>
        <v>0</v>
      </c>
      <c r="M243" s="49">
        <f t="shared" si="30"/>
        <v>0</v>
      </c>
      <c r="N243" s="47">
        <f t="shared" si="32"/>
        <v>0</v>
      </c>
      <c r="O243" s="47">
        <f t="shared" si="32"/>
        <v>0</v>
      </c>
      <c r="P243" s="48">
        <f t="shared" si="31"/>
        <v>0</v>
      </c>
      <c r="R243" s="14"/>
    </row>
    <row r="244" spans="2:18" s="15" customFormat="1" ht="25.5">
      <c r="B244" s="31" t="s">
        <v>453</v>
      </c>
      <c r="C244" s="81" t="s">
        <v>429</v>
      </c>
      <c r="D244" s="93" t="s">
        <v>20</v>
      </c>
      <c r="E244" s="32">
        <v>131.1</v>
      </c>
      <c r="F244" s="32">
        <v>512.52</v>
      </c>
      <c r="G244" s="32">
        <f t="shared" si="33"/>
        <v>67191.37199999999</v>
      </c>
      <c r="H244" s="47"/>
      <c r="I244" s="145">
        <f t="shared" si="28"/>
        <v>0</v>
      </c>
      <c r="J244" s="146">
        <f t="shared" si="29"/>
        <v>0</v>
      </c>
      <c r="K244" s="46"/>
      <c r="L244" s="46">
        <f t="shared" si="27"/>
        <v>0</v>
      </c>
      <c r="M244" s="49">
        <f t="shared" si="30"/>
        <v>0</v>
      </c>
      <c r="N244" s="47">
        <f t="shared" si="32"/>
        <v>0</v>
      </c>
      <c r="O244" s="47">
        <f t="shared" si="32"/>
        <v>0</v>
      </c>
      <c r="P244" s="48">
        <f t="shared" si="31"/>
        <v>0</v>
      </c>
      <c r="R244" s="14"/>
    </row>
    <row r="245" spans="2:18" s="15" customFormat="1" ht="25.5">
      <c r="B245" s="31" t="s">
        <v>454</v>
      </c>
      <c r="C245" s="81" t="s">
        <v>430</v>
      </c>
      <c r="D245" s="93" t="s">
        <v>19</v>
      </c>
      <c r="E245" s="32">
        <v>618.74</v>
      </c>
      <c r="F245" s="32">
        <v>50.58</v>
      </c>
      <c r="G245" s="32">
        <f t="shared" si="33"/>
        <v>31295.8692</v>
      </c>
      <c r="H245" s="47"/>
      <c r="I245" s="145">
        <f t="shared" si="28"/>
        <v>0</v>
      </c>
      <c r="J245" s="146">
        <f t="shared" si="29"/>
        <v>0</v>
      </c>
      <c r="K245" s="46"/>
      <c r="L245" s="46">
        <f t="shared" si="27"/>
        <v>0</v>
      </c>
      <c r="M245" s="49">
        <f t="shared" si="30"/>
        <v>0</v>
      </c>
      <c r="N245" s="47">
        <f t="shared" si="32"/>
        <v>0</v>
      </c>
      <c r="O245" s="47">
        <f t="shared" si="32"/>
        <v>0</v>
      </c>
      <c r="P245" s="48">
        <f t="shared" si="31"/>
        <v>0</v>
      </c>
      <c r="R245" s="14"/>
    </row>
    <row r="246" spans="2:18" s="15" customFormat="1" ht="25.5">
      <c r="B246" s="31" t="s">
        <v>455</v>
      </c>
      <c r="C246" s="81" t="s">
        <v>431</v>
      </c>
      <c r="D246" s="119" t="s">
        <v>30</v>
      </c>
      <c r="E246" s="32">
        <v>13701.87</v>
      </c>
      <c r="F246" s="32">
        <v>7.08</v>
      </c>
      <c r="G246" s="32">
        <f t="shared" si="33"/>
        <v>97009.2396</v>
      </c>
      <c r="H246" s="47"/>
      <c r="I246" s="145">
        <f t="shared" si="28"/>
        <v>0</v>
      </c>
      <c r="J246" s="146">
        <f t="shared" si="29"/>
        <v>0</v>
      </c>
      <c r="K246" s="46"/>
      <c r="L246" s="46">
        <f t="shared" si="27"/>
        <v>0</v>
      </c>
      <c r="M246" s="49">
        <f t="shared" si="30"/>
        <v>0</v>
      </c>
      <c r="N246" s="47">
        <f t="shared" si="32"/>
        <v>0</v>
      </c>
      <c r="O246" s="47">
        <f t="shared" si="32"/>
        <v>0</v>
      </c>
      <c r="P246" s="48">
        <f t="shared" si="31"/>
        <v>0</v>
      </c>
      <c r="R246" s="14"/>
    </row>
    <row r="247" spans="2:18" s="15" customFormat="1" ht="12.75">
      <c r="B247" s="31" t="s">
        <v>456</v>
      </c>
      <c r="C247" s="81" t="s">
        <v>432</v>
      </c>
      <c r="D247" s="93" t="s">
        <v>50</v>
      </c>
      <c r="E247" s="32">
        <v>3.6</v>
      </c>
      <c r="F247" s="32">
        <v>22.12</v>
      </c>
      <c r="G247" s="32">
        <f t="shared" si="33"/>
        <v>79.632</v>
      </c>
      <c r="H247" s="47"/>
      <c r="I247" s="145">
        <f t="shared" si="28"/>
        <v>0</v>
      </c>
      <c r="J247" s="146">
        <f t="shared" si="29"/>
        <v>0</v>
      </c>
      <c r="K247" s="46"/>
      <c r="L247" s="46">
        <f t="shared" si="27"/>
        <v>0</v>
      </c>
      <c r="M247" s="49">
        <f t="shared" si="30"/>
        <v>0</v>
      </c>
      <c r="N247" s="47">
        <f t="shared" si="32"/>
        <v>0</v>
      </c>
      <c r="O247" s="47">
        <f t="shared" si="32"/>
        <v>0</v>
      </c>
      <c r="P247" s="48">
        <f t="shared" si="31"/>
        <v>0</v>
      </c>
      <c r="R247" s="14"/>
    </row>
    <row r="248" spans="2:18" s="15" customFormat="1" ht="25.5">
      <c r="B248" s="31" t="s">
        <v>457</v>
      </c>
      <c r="C248" s="81" t="s">
        <v>433</v>
      </c>
      <c r="D248" s="93" t="s">
        <v>20</v>
      </c>
      <c r="E248" s="32">
        <v>45.36</v>
      </c>
      <c r="F248" s="32">
        <v>118.22</v>
      </c>
      <c r="G248" s="32">
        <f t="shared" si="33"/>
        <v>5362.4592</v>
      </c>
      <c r="H248" s="47"/>
      <c r="I248" s="145">
        <f t="shared" si="28"/>
        <v>0</v>
      </c>
      <c r="J248" s="146">
        <f t="shared" si="29"/>
        <v>0</v>
      </c>
      <c r="K248" s="46"/>
      <c r="L248" s="46">
        <f t="shared" si="27"/>
        <v>0</v>
      </c>
      <c r="M248" s="49">
        <f t="shared" si="30"/>
        <v>0</v>
      </c>
      <c r="N248" s="47">
        <f t="shared" si="32"/>
        <v>0</v>
      </c>
      <c r="O248" s="47">
        <f t="shared" si="32"/>
        <v>0</v>
      </c>
      <c r="P248" s="48">
        <f t="shared" si="31"/>
        <v>0</v>
      </c>
      <c r="R248" s="14"/>
    </row>
    <row r="249" spans="2:18" s="15" customFormat="1" ht="12.75">
      <c r="B249" s="31" t="s">
        <v>458</v>
      </c>
      <c r="C249" s="81" t="s">
        <v>434</v>
      </c>
      <c r="D249" s="93" t="s">
        <v>20</v>
      </c>
      <c r="E249" s="32">
        <v>1019.72</v>
      </c>
      <c r="F249" s="32">
        <v>119.62</v>
      </c>
      <c r="G249" s="32">
        <f t="shared" si="33"/>
        <v>121978.9064</v>
      </c>
      <c r="H249" s="47"/>
      <c r="I249" s="145">
        <f t="shared" si="28"/>
        <v>0</v>
      </c>
      <c r="J249" s="146">
        <f t="shared" si="29"/>
        <v>0</v>
      </c>
      <c r="K249" s="46"/>
      <c r="L249" s="46">
        <f t="shared" si="27"/>
        <v>0</v>
      </c>
      <c r="M249" s="49">
        <f t="shared" si="30"/>
        <v>0</v>
      </c>
      <c r="N249" s="47">
        <f t="shared" si="32"/>
        <v>0</v>
      </c>
      <c r="O249" s="47">
        <f t="shared" si="32"/>
        <v>0</v>
      </c>
      <c r="P249" s="48">
        <f t="shared" si="31"/>
        <v>0</v>
      </c>
      <c r="R249" s="14"/>
    </row>
    <row r="250" spans="2:18" s="15" customFormat="1" ht="12.75">
      <c r="B250" s="31"/>
      <c r="C250" s="81"/>
      <c r="D250" s="92"/>
      <c r="E250" s="32"/>
      <c r="F250" s="111"/>
      <c r="G250" s="111"/>
      <c r="H250" s="47"/>
      <c r="I250" s="47"/>
      <c r="J250" s="48"/>
      <c r="K250" s="46"/>
      <c r="L250" s="46"/>
      <c r="M250" s="49">
        <f>IF(K250&gt;0,L250/(E250*F250),K250)</f>
        <v>0</v>
      </c>
      <c r="N250" s="47">
        <f>K250+H250</f>
        <v>0</v>
      </c>
      <c r="O250" s="47">
        <f>L250+I250</f>
        <v>0</v>
      </c>
      <c r="P250" s="48">
        <f>IF(N250&gt;0,O250/(E250*F250),N250)</f>
        <v>0</v>
      </c>
      <c r="R250" s="14"/>
    </row>
    <row r="251" spans="2:18" s="16" customFormat="1" ht="21" customHeight="1">
      <c r="B251" s="154" t="s">
        <v>15</v>
      </c>
      <c r="C251" s="154"/>
      <c r="D251" s="155">
        <f>SUM(G17:G249)-102.19</f>
        <v>7470457.942899998</v>
      </c>
      <c r="E251" s="155"/>
      <c r="F251" s="155"/>
      <c r="G251" s="50"/>
      <c r="H251" s="47"/>
      <c r="I251" s="51">
        <f>SUM(I17:I250)</f>
        <v>138391.19</v>
      </c>
      <c r="J251" s="52">
        <f>I251/D251</f>
        <v>0.018525128052093304</v>
      </c>
      <c r="K251" s="46"/>
      <c r="L251" s="55">
        <f>SUM(L17:L250)</f>
        <v>215213.25</v>
      </c>
      <c r="M251" s="56">
        <f>L251/D251</f>
        <v>0.028808575276772816</v>
      </c>
      <c r="N251" s="47"/>
      <c r="O251" s="51">
        <f>SUM(O17:O250)</f>
        <v>353604.43999999994</v>
      </c>
      <c r="P251" s="52">
        <f>O251/D251</f>
        <v>0.04733370332886611</v>
      </c>
      <c r="R251" s="14">
        <f>ROUND(E254*F254,2)</f>
        <v>0</v>
      </c>
    </row>
    <row r="252" spans="2:16" s="16" customFormat="1" ht="12.75" customHeight="1">
      <c r="B252" s="39"/>
      <c r="C252" s="39"/>
      <c r="D252" s="17"/>
      <c r="E252" s="18"/>
      <c r="F252" s="18"/>
      <c r="G252" s="18"/>
      <c r="H252" s="19"/>
      <c r="I252" s="20"/>
      <c r="J252" s="21"/>
      <c r="K252" s="19"/>
      <c r="L252" s="20"/>
      <c r="M252" s="21"/>
      <c r="N252" s="19"/>
      <c r="O252" s="20"/>
      <c r="P252" s="21"/>
    </row>
    <row r="253" spans="2:16" s="16" customFormat="1" ht="17.25" customHeight="1">
      <c r="B253" s="39"/>
      <c r="C253" s="39"/>
      <c r="D253" s="17"/>
      <c r="E253" s="18"/>
      <c r="F253" s="18"/>
      <c r="G253" s="18"/>
      <c r="H253" s="19"/>
      <c r="I253" s="20"/>
      <c r="J253" s="21"/>
      <c r="K253" s="19"/>
      <c r="L253" s="20"/>
      <c r="M253" s="21"/>
      <c r="N253" s="19"/>
      <c r="O253" s="20"/>
      <c r="P253" s="21"/>
    </row>
    <row r="254" spans="2:16" s="16" customFormat="1" ht="15" customHeight="1">
      <c r="B254" s="44"/>
      <c r="C254" s="115">
        <f>D251</f>
        <v>7470457.942899998</v>
      </c>
      <c r="D254" s="20"/>
      <c r="E254" s="19"/>
      <c r="F254" s="19"/>
      <c r="G254" s="19"/>
      <c r="H254" s="19"/>
      <c r="I254" s="20"/>
      <c r="J254" s="21"/>
      <c r="K254" s="53" t="s">
        <v>495</v>
      </c>
      <c r="M254" s="54"/>
      <c r="N254" s="158">
        <f>L251</f>
        <v>215213.25</v>
      </c>
      <c r="O254" s="158"/>
      <c r="P254" s="21"/>
    </row>
    <row r="255" spans="2:16" s="16" customFormat="1" ht="15" customHeight="1">
      <c r="B255" s="39"/>
      <c r="C255" s="39"/>
      <c r="D255" s="17"/>
      <c r="E255" s="18"/>
      <c r="F255" s="18"/>
      <c r="G255" s="18"/>
      <c r="H255" s="19"/>
      <c r="I255" s="20"/>
      <c r="J255" s="21"/>
      <c r="K255" s="19"/>
      <c r="L255" s="20"/>
      <c r="M255" s="21"/>
      <c r="N255" s="19"/>
      <c r="O255" s="20"/>
      <c r="P255" s="21"/>
    </row>
    <row r="256" spans="2:16" s="16" customFormat="1" ht="15" customHeight="1">
      <c r="B256" s="39"/>
      <c r="C256" s="39"/>
      <c r="D256" s="17"/>
      <c r="E256" s="116" t="str">
        <f>CONCATENATE("% DA ",K14)</f>
        <v>% DA 2a. MEDIÇÃO</v>
      </c>
      <c r="F256" s="18"/>
      <c r="G256" s="18"/>
      <c r="H256" s="77">
        <f>L251/D251</f>
        <v>0.028808575276772816</v>
      </c>
      <c r="I256" s="21"/>
      <c r="J256" s="21"/>
      <c r="K256" s="19"/>
      <c r="M256" s="21"/>
      <c r="N256" s="156"/>
      <c r="O256" s="156"/>
      <c r="P256" s="21"/>
    </row>
    <row r="257" spans="2:19" s="16" customFormat="1" ht="15" customHeight="1">
      <c r="B257" s="39"/>
      <c r="C257" s="39"/>
      <c r="D257" s="17"/>
      <c r="E257" s="116"/>
      <c r="F257" s="18"/>
      <c r="G257" s="18"/>
      <c r="H257" s="78"/>
      <c r="I257" s="21"/>
      <c r="J257" s="21"/>
      <c r="K257" s="19"/>
      <c r="L257" s="117" t="str">
        <f>K14</f>
        <v>2a. MEDIÇÃO</v>
      </c>
      <c r="M257" s="21"/>
      <c r="N257" s="157">
        <f>L251</f>
        <v>215213.25</v>
      </c>
      <c r="O257" s="157"/>
      <c r="P257" s="21"/>
      <c r="S257" s="6"/>
    </row>
    <row r="258" spans="2:16" s="16" customFormat="1" ht="15" customHeight="1">
      <c r="B258" s="39"/>
      <c r="C258" s="40"/>
      <c r="D258" s="17"/>
      <c r="E258" s="116" t="s">
        <v>18</v>
      </c>
      <c r="F258" s="18"/>
      <c r="G258" s="18"/>
      <c r="H258" s="77">
        <f>O251/D251</f>
        <v>0.04733370332886611</v>
      </c>
      <c r="I258" s="21"/>
      <c r="J258" s="21"/>
      <c r="K258" s="19"/>
      <c r="L258" s="117" t="s">
        <v>17</v>
      </c>
      <c r="M258" s="21"/>
      <c r="N258" s="148">
        <f>O251</f>
        <v>353604.43999999994</v>
      </c>
      <c r="O258" s="148"/>
      <c r="P258" s="21"/>
    </row>
    <row r="259" spans="2:16" s="16" customFormat="1" ht="15" customHeight="1">
      <c r="B259" s="39"/>
      <c r="C259" s="40"/>
      <c r="D259" s="17"/>
      <c r="E259" s="19"/>
      <c r="F259" s="18"/>
      <c r="G259" s="18"/>
      <c r="H259" s="19"/>
      <c r="I259" s="21"/>
      <c r="J259" s="21"/>
      <c r="K259" s="19"/>
      <c r="L259" s="117" t="s">
        <v>38</v>
      </c>
      <c r="M259" s="21"/>
      <c r="N259" s="148">
        <f>D251-N258</f>
        <v>7116853.502899999</v>
      </c>
      <c r="O259" s="148"/>
      <c r="P259" s="21"/>
    </row>
    <row r="260" spans="2:16" s="16" customFormat="1" ht="15" customHeight="1">
      <c r="B260" s="39"/>
      <c r="C260" s="41"/>
      <c r="D260" s="17"/>
      <c r="E260" s="18"/>
      <c r="F260" s="18"/>
      <c r="G260" s="18"/>
      <c r="H260" s="19"/>
      <c r="I260" s="20"/>
      <c r="J260" s="21"/>
      <c r="K260" s="19"/>
      <c r="L260" s="20"/>
      <c r="M260" s="21"/>
      <c r="N260" s="19"/>
      <c r="O260" s="20"/>
      <c r="P260" s="21"/>
    </row>
    <row r="261" ht="12.75" customHeight="1"/>
    <row r="262" ht="12.75" customHeight="1">
      <c r="C262" s="43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spans="4:5" ht="12.75" customHeight="1">
      <c r="D491" s="24"/>
      <c r="E491" s="25"/>
    </row>
    <row r="492" spans="4:5" ht="12.75" customHeight="1">
      <c r="D492" s="24"/>
      <c r="E492" s="25"/>
    </row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</sheetData>
  <sheetProtection/>
  <mergeCells count="16">
    <mergeCell ref="B251:C251"/>
    <mergeCell ref="D251:F251"/>
    <mergeCell ref="N256:O256"/>
    <mergeCell ref="N257:O257"/>
    <mergeCell ref="N258:O258"/>
    <mergeCell ref="N254:O254"/>
    <mergeCell ref="N11:P11"/>
    <mergeCell ref="N259:O259"/>
    <mergeCell ref="C10:F10"/>
    <mergeCell ref="B14:B15"/>
    <mergeCell ref="F14:F15"/>
    <mergeCell ref="E14:E15"/>
    <mergeCell ref="D14:D15"/>
    <mergeCell ref="C14:C15"/>
    <mergeCell ref="C11:F11"/>
    <mergeCell ref="G14:G15"/>
  </mergeCells>
  <printOptions horizontalCentered="1" verticalCentered="1"/>
  <pageMargins left="0" right="0" top="0" bottom="0" header="0" footer="0"/>
  <pageSetup horizontalDpi="600" verticalDpi="600" orientation="landscape" paperSize="9" scale="60" r:id="rId4"/>
  <rowBreaks count="6" manualBreakCount="6">
    <brk id="37" min="1" max="15" man="1"/>
    <brk id="74" min="1" max="15" man="1"/>
    <brk id="111" min="1" max="15" man="1"/>
    <brk id="152" min="1" max="15" man="1"/>
    <brk id="195" min="1" max="15" man="1"/>
    <brk id="237" min="1" max="15" man="1"/>
  </rowBreaks>
  <ignoredErrors>
    <ignoredError sqref="B19 B55 B59 B96" numberStoredAsText="1"/>
  </ignoredErrors>
  <drawing r:id="rId3"/>
  <legacyDrawing r:id="rId2"/>
  <oleObjects>
    <oleObject progId="PBrush" shapeId="14545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2.28125" style="122" customWidth="1"/>
    <col min="2" max="5" width="6.8515625" style="122" customWidth="1"/>
    <col min="6" max="6" width="10.00390625" style="122" customWidth="1"/>
    <col min="7" max="7" width="9.8515625" style="122" customWidth="1"/>
    <col min="8" max="13" width="11.57421875" style="122" customWidth="1"/>
    <col min="14" max="14" width="10.57421875" style="122" customWidth="1"/>
    <col min="15" max="15" width="17.421875" style="122" customWidth="1"/>
    <col min="16" max="16" width="11.421875" style="122" customWidth="1"/>
    <col min="17" max="16384" width="9.140625" style="122" customWidth="1"/>
  </cols>
  <sheetData>
    <row r="2" spans="2:16" ht="92.25" customHeight="1">
      <c r="B2" s="183"/>
      <c r="C2" s="184"/>
      <c r="D2" s="184"/>
      <c r="E2" s="185"/>
      <c r="F2" s="121" t="s">
        <v>472</v>
      </c>
      <c r="G2" s="173" t="s">
        <v>156</v>
      </c>
      <c r="H2" s="174"/>
      <c r="I2" s="174"/>
      <c r="J2" s="174"/>
      <c r="K2" s="174"/>
      <c r="L2" s="174"/>
      <c r="M2" s="174"/>
      <c r="N2" s="174"/>
      <c r="O2" s="174"/>
      <c r="P2" s="175"/>
    </row>
    <row r="3" spans="2:16" ht="12.75">
      <c r="B3" s="176" t="s">
        <v>473</v>
      </c>
      <c r="C3" s="176"/>
      <c r="D3" s="176"/>
      <c r="E3" s="176"/>
      <c r="F3" s="176" t="s">
        <v>474</v>
      </c>
      <c r="G3" s="123" t="s">
        <v>475</v>
      </c>
      <c r="H3" s="123" t="s">
        <v>484</v>
      </c>
      <c r="I3" s="123" t="s">
        <v>485</v>
      </c>
      <c r="J3" s="177" t="s">
        <v>476</v>
      </c>
      <c r="K3" s="178"/>
      <c r="L3" s="178"/>
      <c r="M3" s="178"/>
      <c r="N3" s="178"/>
      <c r="O3" s="178"/>
      <c r="P3" s="179"/>
    </row>
    <row r="4" spans="2:16" ht="12.75">
      <c r="B4" s="123" t="s">
        <v>477</v>
      </c>
      <c r="C4" s="123" t="s">
        <v>478</v>
      </c>
      <c r="D4" s="123" t="s">
        <v>477</v>
      </c>
      <c r="E4" s="123" t="s">
        <v>478</v>
      </c>
      <c r="F4" s="176"/>
      <c r="G4" s="123" t="s">
        <v>479</v>
      </c>
      <c r="H4" s="123" t="s">
        <v>479</v>
      </c>
      <c r="I4" s="123" t="s">
        <v>486</v>
      </c>
      <c r="J4" s="180"/>
      <c r="K4" s="181"/>
      <c r="L4" s="181"/>
      <c r="M4" s="181"/>
      <c r="N4" s="181"/>
      <c r="O4" s="181"/>
      <c r="P4" s="182"/>
    </row>
    <row r="5" spans="2:16" ht="12.75">
      <c r="B5" s="124"/>
      <c r="C5" s="125"/>
      <c r="D5" s="126"/>
      <c r="E5" s="126"/>
      <c r="F5" s="127"/>
      <c r="G5" s="126"/>
      <c r="H5" s="126"/>
      <c r="I5" s="126"/>
      <c r="J5" s="159"/>
      <c r="K5" s="160"/>
      <c r="L5" s="160"/>
      <c r="M5" s="160"/>
      <c r="N5" s="160"/>
      <c r="O5" s="160"/>
      <c r="P5" s="161"/>
    </row>
    <row r="6" spans="2:16" ht="12.75">
      <c r="B6" s="128">
        <v>0</v>
      </c>
      <c r="C6" s="129">
        <v>0</v>
      </c>
      <c r="D6" s="130">
        <v>50</v>
      </c>
      <c r="E6" s="131">
        <v>0</v>
      </c>
      <c r="F6" s="132" t="s">
        <v>482</v>
      </c>
      <c r="G6" s="133">
        <f>D6*20+E6-B6*20-C6</f>
        <v>1000</v>
      </c>
      <c r="H6" s="133">
        <v>28</v>
      </c>
      <c r="I6" s="133">
        <f>G6*H6</f>
        <v>28000</v>
      </c>
      <c r="J6" s="162"/>
      <c r="K6" s="163"/>
      <c r="L6" s="163"/>
      <c r="M6" s="163"/>
      <c r="N6" s="163"/>
      <c r="O6" s="163"/>
      <c r="P6" s="164"/>
    </row>
    <row r="7" spans="2:16" ht="12.75">
      <c r="B7" s="128">
        <v>0</v>
      </c>
      <c r="C7" s="129">
        <v>0</v>
      </c>
      <c r="D7" s="130">
        <v>50</v>
      </c>
      <c r="E7" s="131">
        <v>0</v>
      </c>
      <c r="F7" s="132" t="s">
        <v>483</v>
      </c>
      <c r="G7" s="133">
        <f>D7*20+E7-B7*20-C7</f>
        <v>1000</v>
      </c>
      <c r="H7" s="133">
        <v>12</v>
      </c>
      <c r="I7" s="133">
        <f>G7*H7</f>
        <v>12000</v>
      </c>
      <c r="J7" s="162"/>
      <c r="K7" s="163"/>
      <c r="L7" s="163"/>
      <c r="M7" s="163"/>
      <c r="N7" s="163"/>
      <c r="O7" s="163"/>
      <c r="P7" s="164"/>
    </row>
    <row r="8" spans="2:16" ht="12.75">
      <c r="B8" s="128">
        <v>0</v>
      </c>
      <c r="C8" s="129">
        <v>0</v>
      </c>
      <c r="D8" s="130"/>
      <c r="E8" s="131">
        <v>0</v>
      </c>
      <c r="F8" s="132"/>
      <c r="G8" s="133">
        <f>D8*20+E8-B8*20-C8</f>
        <v>0</v>
      </c>
      <c r="H8" s="133"/>
      <c r="I8" s="133"/>
      <c r="J8" s="162"/>
      <c r="K8" s="163"/>
      <c r="L8" s="163"/>
      <c r="M8" s="163"/>
      <c r="N8" s="163"/>
      <c r="O8" s="163"/>
      <c r="P8" s="164"/>
    </row>
    <row r="9" spans="2:16" ht="12.75">
      <c r="B9" s="128"/>
      <c r="C9" s="134"/>
      <c r="D9" s="130"/>
      <c r="E9" s="130"/>
      <c r="F9" s="132"/>
      <c r="G9" s="130"/>
      <c r="H9" s="135" t="s">
        <v>15</v>
      </c>
      <c r="I9" s="136">
        <f>SUM(I6:I8)</f>
        <v>40000</v>
      </c>
      <c r="J9" s="170"/>
      <c r="K9" s="171"/>
      <c r="L9" s="171"/>
      <c r="M9" s="171"/>
      <c r="N9" s="171"/>
      <c r="O9" s="171"/>
      <c r="P9" s="172"/>
    </row>
    <row r="10" spans="2:16" ht="12.75">
      <c r="B10" s="128"/>
      <c r="C10" s="134"/>
      <c r="D10" s="130"/>
      <c r="E10" s="130"/>
      <c r="F10" s="132"/>
      <c r="G10" s="130"/>
      <c r="H10" s="130"/>
      <c r="I10" s="130"/>
      <c r="J10" s="170"/>
      <c r="K10" s="171"/>
      <c r="L10" s="171"/>
      <c r="M10" s="171"/>
      <c r="N10" s="171"/>
      <c r="O10" s="171"/>
      <c r="P10" s="172"/>
    </row>
    <row r="11" spans="2:16" ht="12.75">
      <c r="B11" s="137" t="s">
        <v>481</v>
      </c>
      <c r="C11" s="138"/>
      <c r="D11" s="138"/>
      <c r="E11" s="138"/>
      <c r="F11" s="138"/>
      <c r="G11" s="138"/>
      <c r="H11" s="139">
        <f>I9</f>
        <v>40000</v>
      </c>
      <c r="I11" s="137" t="s">
        <v>19</v>
      </c>
      <c r="J11" s="138"/>
      <c r="K11" s="138"/>
      <c r="L11" s="138"/>
      <c r="M11" s="138"/>
      <c r="N11" s="165"/>
      <c r="O11" s="165"/>
      <c r="P11" s="166"/>
    </row>
    <row r="12" spans="2:16" ht="12.75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</sheetData>
  <sheetProtection/>
  <mergeCells count="13">
    <mergeCell ref="G2:P2"/>
    <mergeCell ref="B3:E3"/>
    <mergeCell ref="F3:F4"/>
    <mergeCell ref="J3:P4"/>
    <mergeCell ref="B2:E2"/>
    <mergeCell ref="J5:P5"/>
    <mergeCell ref="J6:P6"/>
    <mergeCell ref="J7:P7"/>
    <mergeCell ref="J8:P8"/>
    <mergeCell ref="N11:P11"/>
    <mergeCell ref="B12:P12"/>
    <mergeCell ref="J9:P9"/>
    <mergeCell ref="J10:P10"/>
  </mergeCells>
  <printOptions horizontalCentered="1" verticalCentered="1"/>
  <pageMargins left="0" right="0" top="0" bottom="0" header="0" footer="0"/>
  <pageSetup fitToHeight="0" fitToWidth="1" orientation="landscape" paperSize="9" scale="94" r:id="rId3"/>
  <legacyDrawing r:id="rId2"/>
  <oleObjects>
    <oleObject progId="PBrush" shapeId="5138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1"/>
  <sheetViews>
    <sheetView view="pageBreakPreview" zoomScaleSheetLayoutView="100" zoomScalePageLayoutView="0" workbookViewId="0" topLeftCell="A1">
      <selection activeCell="B2" sqref="B2:E2"/>
    </sheetView>
  </sheetViews>
  <sheetFormatPr defaultColWidth="9.140625" defaultRowHeight="12.75"/>
  <cols>
    <col min="1" max="1" width="2.28125" style="122" customWidth="1"/>
    <col min="2" max="5" width="6.8515625" style="122" customWidth="1"/>
    <col min="6" max="6" width="10.00390625" style="122" customWidth="1"/>
    <col min="7" max="8" width="9.8515625" style="122" customWidth="1"/>
    <col min="9" max="10" width="12.00390625" style="122" customWidth="1"/>
    <col min="11" max="11" width="11.57421875" style="122" customWidth="1"/>
    <col min="12" max="12" width="10.57421875" style="122" customWidth="1"/>
    <col min="13" max="13" width="17.421875" style="122" customWidth="1"/>
    <col min="14" max="14" width="11.421875" style="122" customWidth="1"/>
    <col min="15" max="16384" width="9.140625" style="122" customWidth="1"/>
  </cols>
  <sheetData>
    <row r="2" spans="2:14" ht="93" customHeight="1">
      <c r="B2" s="183"/>
      <c r="C2" s="184"/>
      <c r="D2" s="184"/>
      <c r="E2" s="185"/>
      <c r="F2" s="121" t="s">
        <v>472</v>
      </c>
      <c r="G2" s="173" t="s">
        <v>502</v>
      </c>
      <c r="H2" s="174"/>
      <c r="I2" s="174"/>
      <c r="J2" s="174"/>
      <c r="K2" s="174"/>
      <c r="L2" s="174"/>
      <c r="M2" s="174"/>
      <c r="N2" s="175"/>
    </row>
    <row r="3" spans="2:14" ht="12.75">
      <c r="B3" s="176" t="s">
        <v>473</v>
      </c>
      <c r="C3" s="176"/>
      <c r="D3" s="176"/>
      <c r="E3" s="176"/>
      <c r="F3" s="176" t="s">
        <v>474</v>
      </c>
      <c r="G3" s="144" t="s">
        <v>475</v>
      </c>
      <c r="H3" s="144" t="s">
        <v>484</v>
      </c>
      <c r="I3" s="144" t="s">
        <v>487</v>
      </c>
      <c r="J3" s="144" t="s">
        <v>488</v>
      </c>
      <c r="K3" s="177" t="s">
        <v>476</v>
      </c>
      <c r="L3" s="178"/>
      <c r="M3" s="178"/>
      <c r="N3" s="179"/>
    </row>
    <row r="4" spans="2:14" ht="12.75">
      <c r="B4" s="144" t="s">
        <v>477</v>
      </c>
      <c r="C4" s="144" t="s">
        <v>478</v>
      </c>
      <c r="D4" s="144" t="s">
        <v>477</v>
      </c>
      <c r="E4" s="144" t="s">
        <v>478</v>
      </c>
      <c r="F4" s="176"/>
      <c r="G4" s="144" t="s">
        <v>479</v>
      </c>
      <c r="H4" s="144" t="s">
        <v>479</v>
      </c>
      <c r="I4" s="144" t="s">
        <v>479</v>
      </c>
      <c r="J4" s="144" t="s">
        <v>489</v>
      </c>
      <c r="K4" s="180"/>
      <c r="L4" s="181"/>
      <c r="M4" s="181"/>
      <c r="N4" s="182"/>
    </row>
    <row r="5" spans="2:14" ht="12.75">
      <c r="B5" s="124"/>
      <c r="C5" s="125"/>
      <c r="D5" s="126"/>
      <c r="E5" s="126"/>
      <c r="F5" s="127"/>
      <c r="G5" s="126"/>
      <c r="H5" s="126"/>
      <c r="I5" s="126"/>
      <c r="J5" s="126"/>
      <c r="K5" s="159"/>
      <c r="L5" s="160"/>
      <c r="M5" s="160"/>
      <c r="N5" s="161"/>
    </row>
    <row r="6" spans="2:14" ht="12.75">
      <c r="B6" s="128">
        <v>1</v>
      </c>
      <c r="C6" s="129">
        <v>15</v>
      </c>
      <c r="D6" s="130">
        <v>0</v>
      </c>
      <c r="E6" s="131">
        <v>0</v>
      </c>
      <c r="F6" s="132" t="s">
        <v>480</v>
      </c>
      <c r="G6" s="133">
        <v>25</v>
      </c>
      <c r="H6" s="133">
        <v>6</v>
      </c>
      <c r="I6" s="133">
        <v>1.2</v>
      </c>
      <c r="J6" s="133">
        <f>G6*H6*I6</f>
        <v>180</v>
      </c>
      <c r="K6" s="162" t="s">
        <v>501</v>
      </c>
      <c r="L6" s="163"/>
      <c r="M6" s="163"/>
      <c r="N6" s="164"/>
    </row>
    <row r="7" spans="2:14" ht="12.75">
      <c r="B7" s="128">
        <v>0</v>
      </c>
      <c r="C7" s="129">
        <v>0</v>
      </c>
      <c r="D7" s="130"/>
      <c r="E7" s="131">
        <v>0</v>
      </c>
      <c r="F7" s="132"/>
      <c r="G7" s="133">
        <f>D7*20+E7-B7*20-C7</f>
        <v>0</v>
      </c>
      <c r="H7" s="133"/>
      <c r="I7" s="133"/>
      <c r="J7" s="133"/>
      <c r="K7" s="162"/>
      <c r="L7" s="163"/>
      <c r="M7" s="163"/>
      <c r="N7" s="164"/>
    </row>
    <row r="8" spans="2:14" ht="12.75">
      <c r="B8" s="128"/>
      <c r="C8" s="134"/>
      <c r="D8" s="130"/>
      <c r="E8" s="130"/>
      <c r="F8" s="132"/>
      <c r="G8" s="130"/>
      <c r="H8" s="130"/>
      <c r="I8" s="135" t="s">
        <v>15</v>
      </c>
      <c r="J8" s="136">
        <f>SUM(J6:J7)</f>
        <v>180</v>
      </c>
      <c r="K8" s="170"/>
      <c r="L8" s="171"/>
      <c r="M8" s="171"/>
      <c r="N8" s="172"/>
    </row>
    <row r="9" spans="2:14" ht="12.75">
      <c r="B9" s="128"/>
      <c r="C9" s="134"/>
      <c r="D9" s="130"/>
      <c r="E9" s="130"/>
      <c r="F9" s="132"/>
      <c r="G9" s="130"/>
      <c r="H9" s="130"/>
      <c r="I9" s="130"/>
      <c r="J9" s="130"/>
      <c r="K9" s="170"/>
      <c r="L9" s="171"/>
      <c r="M9" s="171"/>
      <c r="N9" s="172"/>
    </row>
    <row r="10" spans="2:14" ht="12.75">
      <c r="B10" s="137" t="s">
        <v>481</v>
      </c>
      <c r="C10" s="143"/>
      <c r="D10" s="143"/>
      <c r="E10" s="143"/>
      <c r="F10" s="143"/>
      <c r="G10" s="143"/>
      <c r="H10" s="143"/>
      <c r="I10" s="139">
        <f>J8</f>
        <v>180</v>
      </c>
      <c r="J10" s="137" t="s">
        <v>20</v>
      </c>
      <c r="K10" s="143"/>
      <c r="L10" s="165"/>
      <c r="M10" s="165"/>
      <c r="N10" s="166"/>
    </row>
    <row r="11" spans="2:14" ht="12.75"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</sheetData>
  <sheetProtection/>
  <mergeCells count="12">
    <mergeCell ref="F3:F4"/>
    <mergeCell ref="K3:N4"/>
    <mergeCell ref="L10:N10"/>
    <mergeCell ref="B11:N11"/>
    <mergeCell ref="B2:E2"/>
    <mergeCell ref="K5:N5"/>
    <mergeCell ref="K6:N6"/>
    <mergeCell ref="K7:N7"/>
    <mergeCell ref="K8:N8"/>
    <mergeCell ref="K9:N9"/>
    <mergeCell ref="G2:N2"/>
    <mergeCell ref="B3:E3"/>
  </mergeCells>
  <printOptions horizontalCentered="1" verticalCentered="1"/>
  <pageMargins left="0" right="0" top="0" bottom="0" header="0" footer="0"/>
  <pageSetup fitToHeight="0" fitToWidth="1" orientation="landscape" paperSize="9" r:id="rId3"/>
  <legacyDrawing r:id="rId2"/>
  <oleObjects>
    <oleObject progId="PBrush" shapeId="51146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2"/>
  <sheetViews>
    <sheetView view="pageBreakPreview" zoomScaleSheetLayoutView="100" zoomScalePageLayoutView="0" workbookViewId="0" topLeftCell="A1">
      <selection activeCell="B2" sqref="B2:E2"/>
    </sheetView>
  </sheetViews>
  <sheetFormatPr defaultColWidth="9.140625" defaultRowHeight="12.75"/>
  <cols>
    <col min="1" max="1" width="2.28125" style="122" customWidth="1"/>
    <col min="2" max="5" width="6.8515625" style="122" customWidth="1"/>
    <col min="6" max="6" width="10.00390625" style="122" customWidth="1"/>
    <col min="7" max="8" width="9.8515625" style="122" customWidth="1"/>
    <col min="9" max="10" width="12.00390625" style="122" customWidth="1"/>
    <col min="11" max="13" width="11.57421875" style="122" customWidth="1"/>
    <col min="14" max="14" width="10.57421875" style="122" customWidth="1"/>
    <col min="15" max="15" width="17.421875" style="122" customWidth="1"/>
    <col min="16" max="16" width="11.421875" style="122" customWidth="1"/>
    <col min="17" max="16384" width="9.140625" style="122" customWidth="1"/>
  </cols>
  <sheetData>
    <row r="2" spans="2:16" ht="93.75" customHeight="1">
      <c r="B2" s="183"/>
      <c r="C2" s="184"/>
      <c r="D2" s="184"/>
      <c r="E2" s="185"/>
      <c r="F2" s="121" t="s">
        <v>472</v>
      </c>
      <c r="G2" s="173" t="s">
        <v>312</v>
      </c>
      <c r="H2" s="174"/>
      <c r="I2" s="174"/>
      <c r="J2" s="174"/>
      <c r="K2" s="174"/>
      <c r="L2" s="174"/>
      <c r="M2" s="174"/>
      <c r="N2" s="174"/>
      <c r="O2" s="174"/>
      <c r="P2" s="175"/>
    </row>
    <row r="3" spans="2:16" ht="12.75">
      <c r="B3" s="176" t="s">
        <v>473</v>
      </c>
      <c r="C3" s="176"/>
      <c r="D3" s="176"/>
      <c r="E3" s="176"/>
      <c r="F3" s="176" t="s">
        <v>474</v>
      </c>
      <c r="G3" s="123" t="s">
        <v>475</v>
      </c>
      <c r="H3" s="123" t="s">
        <v>484</v>
      </c>
      <c r="I3" s="123" t="s">
        <v>487</v>
      </c>
      <c r="J3" s="123" t="s">
        <v>488</v>
      </c>
      <c r="K3" s="123" t="s">
        <v>491</v>
      </c>
      <c r="L3" s="123" t="s">
        <v>15</v>
      </c>
      <c r="M3" s="177" t="s">
        <v>476</v>
      </c>
      <c r="N3" s="178"/>
      <c r="O3" s="178"/>
      <c r="P3" s="179"/>
    </row>
    <row r="4" spans="2:16" ht="12.75">
      <c r="B4" s="123" t="s">
        <v>477</v>
      </c>
      <c r="C4" s="123" t="s">
        <v>478</v>
      </c>
      <c r="D4" s="123" t="s">
        <v>477</v>
      </c>
      <c r="E4" s="123" t="s">
        <v>478</v>
      </c>
      <c r="F4" s="176"/>
      <c r="G4" s="123" t="s">
        <v>479</v>
      </c>
      <c r="H4" s="123" t="s">
        <v>479</v>
      </c>
      <c r="I4" s="123" t="s">
        <v>479</v>
      </c>
      <c r="J4" s="123" t="s">
        <v>489</v>
      </c>
      <c r="K4" s="123" t="s">
        <v>490</v>
      </c>
      <c r="L4" s="123" t="s">
        <v>493</v>
      </c>
      <c r="M4" s="180"/>
      <c r="N4" s="181"/>
      <c r="O4" s="181"/>
      <c r="P4" s="182"/>
    </row>
    <row r="5" spans="2:16" ht="12.75">
      <c r="B5" s="124"/>
      <c r="C5" s="125"/>
      <c r="D5" s="126"/>
      <c r="E5" s="126"/>
      <c r="F5" s="127"/>
      <c r="G5" s="126"/>
      <c r="H5" s="126"/>
      <c r="I5" s="126"/>
      <c r="J5" s="126"/>
      <c r="K5" s="126"/>
      <c r="L5" s="126"/>
      <c r="M5" s="159"/>
      <c r="N5" s="160"/>
      <c r="O5" s="160"/>
      <c r="P5" s="161"/>
    </row>
    <row r="6" spans="2:16" ht="12.75">
      <c r="B6" s="128">
        <v>0</v>
      </c>
      <c r="C6" s="129">
        <v>0</v>
      </c>
      <c r="D6" s="130">
        <v>50</v>
      </c>
      <c r="E6" s="131">
        <v>0</v>
      </c>
      <c r="F6" s="132" t="s">
        <v>480</v>
      </c>
      <c r="G6" s="133">
        <f>D6*20+E6-B6*20-C6</f>
        <v>1000</v>
      </c>
      <c r="H6" s="133">
        <v>28</v>
      </c>
      <c r="I6" s="133">
        <v>0.15</v>
      </c>
      <c r="J6" s="133">
        <f>G6*H6*I6</f>
        <v>4200</v>
      </c>
      <c r="K6" s="133">
        <v>1.1</v>
      </c>
      <c r="L6" s="133">
        <f>J6*K6</f>
        <v>4620</v>
      </c>
      <c r="M6" s="162" t="s">
        <v>499</v>
      </c>
      <c r="N6" s="163"/>
      <c r="O6" s="163"/>
      <c r="P6" s="164"/>
    </row>
    <row r="7" spans="2:16" ht="12.75">
      <c r="B7" s="128">
        <v>1</v>
      </c>
      <c r="C7" s="129">
        <v>15</v>
      </c>
      <c r="D7" s="130">
        <v>0</v>
      </c>
      <c r="E7" s="131">
        <v>0</v>
      </c>
      <c r="F7" s="132" t="s">
        <v>480</v>
      </c>
      <c r="G7" s="133">
        <v>25</v>
      </c>
      <c r="H7" s="133">
        <v>6</v>
      </c>
      <c r="I7" s="133">
        <v>1.2</v>
      </c>
      <c r="J7" s="133">
        <f>G7*H7*I7</f>
        <v>180</v>
      </c>
      <c r="K7" s="133">
        <v>1.4</v>
      </c>
      <c r="L7" s="133">
        <f>J7*K7</f>
        <v>251.99999999999997</v>
      </c>
      <c r="M7" s="162" t="s">
        <v>500</v>
      </c>
      <c r="N7" s="163"/>
      <c r="O7" s="163"/>
      <c r="P7" s="164"/>
    </row>
    <row r="8" spans="2:16" ht="12.75">
      <c r="B8" s="128">
        <v>0</v>
      </c>
      <c r="C8" s="129">
        <v>0</v>
      </c>
      <c r="D8" s="130"/>
      <c r="E8" s="131">
        <v>0</v>
      </c>
      <c r="F8" s="132"/>
      <c r="G8" s="133">
        <f>D8*20+E8-B8*20-C8</f>
        <v>0</v>
      </c>
      <c r="H8" s="133"/>
      <c r="I8" s="133"/>
      <c r="J8" s="133"/>
      <c r="K8" s="133"/>
      <c r="L8" s="133"/>
      <c r="M8" s="162"/>
      <c r="N8" s="163"/>
      <c r="O8" s="163"/>
      <c r="P8" s="164"/>
    </row>
    <row r="9" spans="2:16" ht="12.75">
      <c r="B9" s="128"/>
      <c r="C9" s="134"/>
      <c r="D9" s="130"/>
      <c r="E9" s="130"/>
      <c r="F9" s="132"/>
      <c r="G9" s="130"/>
      <c r="H9" s="130"/>
      <c r="I9" s="130"/>
      <c r="J9" s="130"/>
      <c r="K9" s="135" t="s">
        <v>15</v>
      </c>
      <c r="L9" s="136">
        <f>SUM(L6:L8)</f>
        <v>4872</v>
      </c>
      <c r="M9" s="170"/>
      <c r="N9" s="171"/>
      <c r="O9" s="171"/>
      <c r="P9" s="172"/>
    </row>
    <row r="10" spans="2:16" ht="12.75">
      <c r="B10" s="128"/>
      <c r="C10" s="134"/>
      <c r="D10" s="130"/>
      <c r="E10" s="130"/>
      <c r="F10" s="132"/>
      <c r="G10" s="130"/>
      <c r="H10" s="130"/>
      <c r="I10" s="130"/>
      <c r="J10" s="130"/>
      <c r="K10" s="130"/>
      <c r="L10" s="130"/>
      <c r="M10" s="170"/>
      <c r="N10" s="171"/>
      <c r="O10" s="171"/>
      <c r="P10" s="172"/>
    </row>
    <row r="11" spans="2:16" ht="12.75">
      <c r="B11" s="137" t="s">
        <v>481</v>
      </c>
      <c r="C11" s="140"/>
      <c r="D11" s="140"/>
      <c r="E11" s="140"/>
      <c r="F11" s="140"/>
      <c r="G11" s="140"/>
      <c r="H11" s="140"/>
      <c r="I11" s="140"/>
      <c r="J11" s="140"/>
      <c r="K11" s="139">
        <f>L9</f>
        <v>4872</v>
      </c>
      <c r="L11" s="137" t="s">
        <v>492</v>
      </c>
      <c r="M11" s="140"/>
      <c r="N11" s="165"/>
      <c r="O11" s="165"/>
      <c r="P11" s="166"/>
    </row>
    <row r="12" spans="2:16" ht="12.75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</sheetData>
  <sheetProtection/>
  <mergeCells count="13">
    <mergeCell ref="B12:P12"/>
    <mergeCell ref="M9:P9"/>
    <mergeCell ref="M10:P10"/>
    <mergeCell ref="M5:P5"/>
    <mergeCell ref="M6:P6"/>
    <mergeCell ref="M8:P8"/>
    <mergeCell ref="M7:P7"/>
    <mergeCell ref="G2:P2"/>
    <mergeCell ref="B3:E3"/>
    <mergeCell ref="F3:F4"/>
    <mergeCell ref="M3:P4"/>
    <mergeCell ref="B2:E2"/>
    <mergeCell ref="N11:P11"/>
  </mergeCells>
  <printOptions horizontalCentered="1" verticalCentered="1"/>
  <pageMargins left="0" right="0" top="0" bottom="0" header="0" footer="0"/>
  <pageSetup fitToHeight="0" fitToWidth="1" orientation="landscape" paperSize="9" scale="94" r:id="rId3"/>
  <legacyDrawing r:id="rId2"/>
  <oleObjects>
    <oleObject progId="PBrush" shapeId="51042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"/>
  <sheetViews>
    <sheetView view="pageBreakPreview" zoomScaleSheetLayoutView="100" zoomScalePageLayoutView="0" workbookViewId="0" topLeftCell="A1">
      <selection activeCell="B2" sqref="B2:E2"/>
    </sheetView>
  </sheetViews>
  <sheetFormatPr defaultColWidth="9.140625" defaultRowHeight="12.75"/>
  <cols>
    <col min="1" max="1" width="2.28125" style="122" customWidth="1"/>
    <col min="2" max="5" width="6.8515625" style="122" customWidth="1"/>
    <col min="6" max="6" width="10.00390625" style="122" customWidth="1"/>
    <col min="7" max="7" width="9.8515625" style="122" customWidth="1"/>
    <col min="8" max="12" width="11.57421875" style="122" customWidth="1"/>
    <col min="13" max="13" width="10.57421875" style="122" customWidth="1"/>
    <col min="14" max="14" width="17.421875" style="122" customWidth="1"/>
    <col min="15" max="15" width="11.421875" style="122" customWidth="1"/>
    <col min="16" max="16384" width="9.140625" style="122" customWidth="1"/>
  </cols>
  <sheetData>
    <row r="2" spans="2:15" ht="92.25" customHeight="1">
      <c r="B2" s="183"/>
      <c r="C2" s="184"/>
      <c r="D2" s="184"/>
      <c r="E2" s="185"/>
      <c r="F2" s="121" t="s">
        <v>472</v>
      </c>
      <c r="G2" s="173" t="s">
        <v>288</v>
      </c>
      <c r="H2" s="174"/>
      <c r="I2" s="174"/>
      <c r="J2" s="174"/>
      <c r="K2" s="174"/>
      <c r="L2" s="174"/>
      <c r="M2" s="174"/>
      <c r="N2" s="174"/>
      <c r="O2" s="175"/>
    </row>
    <row r="3" spans="2:15" ht="12.75">
      <c r="B3" s="176" t="s">
        <v>473</v>
      </c>
      <c r="C3" s="176"/>
      <c r="D3" s="176"/>
      <c r="E3" s="176"/>
      <c r="F3" s="176" t="s">
        <v>474</v>
      </c>
      <c r="G3" s="141" t="s">
        <v>475</v>
      </c>
      <c r="H3" s="141" t="s">
        <v>15</v>
      </c>
      <c r="I3" s="177" t="s">
        <v>476</v>
      </c>
      <c r="J3" s="178"/>
      <c r="K3" s="178"/>
      <c r="L3" s="178"/>
      <c r="M3" s="178"/>
      <c r="N3" s="178"/>
      <c r="O3" s="179"/>
    </row>
    <row r="4" spans="2:15" ht="12.75">
      <c r="B4" s="141" t="s">
        <v>477</v>
      </c>
      <c r="C4" s="141" t="s">
        <v>478</v>
      </c>
      <c r="D4" s="141" t="s">
        <v>477</v>
      </c>
      <c r="E4" s="141" t="s">
        <v>478</v>
      </c>
      <c r="F4" s="176"/>
      <c r="G4" s="141" t="s">
        <v>479</v>
      </c>
      <c r="H4" s="141" t="s">
        <v>479</v>
      </c>
      <c r="I4" s="180"/>
      <c r="J4" s="181"/>
      <c r="K4" s="181"/>
      <c r="L4" s="181"/>
      <c r="M4" s="181"/>
      <c r="N4" s="181"/>
      <c r="O4" s="182"/>
    </row>
    <row r="5" spans="2:15" ht="12.75">
      <c r="B5" s="124"/>
      <c r="C5" s="125"/>
      <c r="D5" s="126"/>
      <c r="E5" s="126"/>
      <c r="F5" s="127"/>
      <c r="G5" s="126"/>
      <c r="H5" s="126"/>
      <c r="I5" s="159"/>
      <c r="J5" s="160"/>
      <c r="K5" s="160"/>
      <c r="L5" s="160"/>
      <c r="M5" s="160"/>
      <c r="N5" s="160"/>
      <c r="O5" s="161"/>
    </row>
    <row r="6" spans="2:15" ht="12.75">
      <c r="B6" s="128">
        <v>0</v>
      </c>
      <c r="C6" s="129">
        <v>0</v>
      </c>
      <c r="D6" s="130">
        <v>45</v>
      </c>
      <c r="E6" s="131">
        <v>0</v>
      </c>
      <c r="F6" s="132" t="s">
        <v>483</v>
      </c>
      <c r="G6" s="133">
        <f>D6*20+E6-B6*20-C6</f>
        <v>900</v>
      </c>
      <c r="H6" s="133">
        <f>G6</f>
        <v>900</v>
      </c>
      <c r="I6" s="162" t="s">
        <v>496</v>
      </c>
      <c r="J6" s="163"/>
      <c r="K6" s="163"/>
      <c r="L6" s="163"/>
      <c r="M6" s="163"/>
      <c r="N6" s="163"/>
      <c r="O6" s="164"/>
    </row>
    <row r="7" spans="2:15" ht="12.75">
      <c r="B7" s="128">
        <v>0</v>
      </c>
      <c r="C7" s="129">
        <v>0</v>
      </c>
      <c r="D7" s="130">
        <v>51</v>
      </c>
      <c r="E7" s="131">
        <v>0</v>
      </c>
      <c r="F7" s="132" t="s">
        <v>482</v>
      </c>
      <c r="G7" s="133">
        <f>D7*20+E7-B7*20-C7</f>
        <v>1020</v>
      </c>
      <c r="H7" s="133">
        <f>G7</f>
        <v>1020</v>
      </c>
      <c r="I7" s="162" t="s">
        <v>497</v>
      </c>
      <c r="J7" s="163"/>
      <c r="K7" s="163"/>
      <c r="L7" s="163"/>
      <c r="M7" s="163"/>
      <c r="N7" s="163"/>
      <c r="O7" s="164"/>
    </row>
    <row r="8" spans="2:15" ht="12.75">
      <c r="B8" s="128"/>
      <c r="C8" s="134"/>
      <c r="D8" s="130"/>
      <c r="E8" s="130"/>
      <c r="F8" s="132"/>
      <c r="G8" s="135" t="s">
        <v>15</v>
      </c>
      <c r="H8" s="136">
        <f>SUM(H6:H7)</f>
        <v>1920</v>
      </c>
      <c r="I8" s="170"/>
      <c r="J8" s="171"/>
      <c r="K8" s="171"/>
      <c r="L8" s="171"/>
      <c r="M8" s="171"/>
      <c r="N8" s="171"/>
      <c r="O8" s="172"/>
    </row>
    <row r="9" spans="2:15" ht="12.75">
      <c r="B9" s="128"/>
      <c r="C9" s="134"/>
      <c r="D9" s="130"/>
      <c r="E9" s="130"/>
      <c r="F9" s="132"/>
      <c r="G9" s="130"/>
      <c r="H9" s="130"/>
      <c r="I9" s="170"/>
      <c r="J9" s="171"/>
      <c r="K9" s="171"/>
      <c r="L9" s="171"/>
      <c r="M9" s="171"/>
      <c r="N9" s="171"/>
      <c r="O9" s="172"/>
    </row>
    <row r="10" spans="2:15" ht="12.75">
      <c r="B10" s="137" t="s">
        <v>481</v>
      </c>
      <c r="C10" s="142"/>
      <c r="D10" s="142"/>
      <c r="E10" s="142"/>
      <c r="F10" s="142"/>
      <c r="G10" s="139">
        <f>H8</f>
        <v>1920</v>
      </c>
      <c r="H10" s="137" t="s">
        <v>50</v>
      </c>
      <c r="I10" s="142"/>
      <c r="J10" s="142"/>
      <c r="K10" s="142"/>
      <c r="L10" s="142"/>
      <c r="M10" s="165"/>
      <c r="N10" s="165"/>
      <c r="O10" s="166"/>
    </row>
    <row r="11" spans="2:15" ht="12.75"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</row>
  </sheetData>
  <sheetProtection/>
  <mergeCells count="12">
    <mergeCell ref="I9:O9"/>
    <mergeCell ref="M10:O10"/>
    <mergeCell ref="G2:O2"/>
    <mergeCell ref="B3:E3"/>
    <mergeCell ref="F3:F4"/>
    <mergeCell ref="I3:O4"/>
    <mergeCell ref="B2:E2"/>
    <mergeCell ref="B11:O11"/>
    <mergeCell ref="I5:O5"/>
    <mergeCell ref="I6:O6"/>
    <mergeCell ref="I7:O7"/>
    <mergeCell ref="I8:O8"/>
  </mergeCells>
  <printOptions horizontalCentered="1" verticalCentered="1"/>
  <pageMargins left="0" right="0" top="0" bottom="0" header="0" footer="0"/>
  <pageSetup fitToHeight="0" fitToWidth="1" orientation="landscape" paperSize="9" r:id="rId3"/>
  <legacyDrawing r:id="rId2"/>
  <oleObjects>
    <oleObject progId="PBrush" shapeId="5088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daniela.barcelos</cp:lastModifiedBy>
  <cp:lastPrinted>2016-11-01T12:14:23Z</cp:lastPrinted>
  <dcterms:created xsi:type="dcterms:W3CDTF">2001-07-17T15:43:44Z</dcterms:created>
  <dcterms:modified xsi:type="dcterms:W3CDTF">2016-11-04T13:02:28Z</dcterms:modified>
  <cp:category/>
  <cp:version/>
  <cp:contentType/>
  <cp:contentStatus/>
</cp:coreProperties>
</file>