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PROJETOS PREFEITURA\SERVIÇOS PÚBLICOS\ILUMINAÇÃO PÚBLICA 2017\ILUMINAÇÃO DE JAQUEIRA - AREINHA 2017\MEDIÇÃO\"/>
    </mc:Choice>
  </mc:AlternateContent>
  <bookViews>
    <workbookView xWindow="0" yWindow="0" windowWidth="11115" windowHeight="7530"/>
  </bookViews>
  <sheets>
    <sheet name="Plan1" sheetId="1" r:id="rId1"/>
  </sheets>
  <definedNames>
    <definedName name="_xlnm.Print_Area" localSheetId="0">Plan1!$A$1:$P$94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/>
  <c r="I19" i="1"/>
  <c r="J19" i="1" s="1"/>
  <c r="I20" i="1"/>
  <c r="O20" i="1" s="1"/>
  <c r="P20" i="1" s="1"/>
  <c r="I21" i="1"/>
  <c r="I22" i="1"/>
  <c r="J22" i="1" s="1"/>
  <c r="I23" i="1"/>
  <c r="O23" i="1" s="1"/>
  <c r="I24" i="1"/>
  <c r="J24" i="1" s="1"/>
  <c r="I26" i="1"/>
  <c r="I27" i="1"/>
  <c r="I28" i="1"/>
  <c r="J28" i="1" s="1"/>
  <c r="I29" i="1"/>
  <c r="O29" i="1" s="1"/>
  <c r="P29" i="1" s="1"/>
  <c r="I30" i="1"/>
  <c r="I31" i="1"/>
  <c r="J31" i="1" s="1"/>
  <c r="I32" i="1"/>
  <c r="O32" i="1" s="1"/>
  <c r="P32" i="1" s="1"/>
  <c r="I34" i="1"/>
  <c r="I35" i="1"/>
  <c r="J35" i="1" s="1"/>
  <c r="I37" i="1"/>
  <c r="O37" i="1" s="1"/>
  <c r="I38" i="1"/>
  <c r="I39" i="1"/>
  <c r="I40" i="1"/>
  <c r="O40" i="1" s="1"/>
  <c r="I41" i="1"/>
  <c r="I42" i="1"/>
  <c r="I44" i="1"/>
  <c r="I45" i="1"/>
  <c r="J45" i="1" s="1"/>
  <c r="I46" i="1"/>
  <c r="O46" i="1" s="1"/>
  <c r="P46" i="1" s="1"/>
  <c r="I47" i="1"/>
  <c r="J47" i="1" s="1"/>
  <c r="I48" i="1"/>
  <c r="J48" i="1" s="1"/>
  <c r="I49" i="1"/>
  <c r="I50" i="1"/>
  <c r="I51" i="1"/>
  <c r="I52" i="1"/>
  <c r="I53" i="1"/>
  <c r="I54" i="1"/>
  <c r="O54" i="1" s="1"/>
  <c r="P54" i="1" s="1"/>
  <c r="I55" i="1"/>
  <c r="I56" i="1"/>
  <c r="I57" i="1"/>
  <c r="I58" i="1"/>
  <c r="I60" i="1"/>
  <c r="I62" i="1"/>
  <c r="J62" i="1" s="1"/>
  <c r="I63" i="1"/>
  <c r="O63" i="1" s="1"/>
  <c r="I64" i="1"/>
  <c r="O64" i="1" s="1"/>
  <c r="P64" i="1" s="1"/>
  <c r="I65" i="1"/>
  <c r="I16" i="1"/>
  <c r="J16" i="1"/>
  <c r="L16" i="1"/>
  <c r="M16" i="1"/>
  <c r="N16" i="1"/>
  <c r="O16" i="1"/>
  <c r="P16" i="1"/>
  <c r="J17" i="1"/>
  <c r="L17" i="1"/>
  <c r="M17" i="1"/>
  <c r="N17" i="1"/>
  <c r="J18" i="1"/>
  <c r="L18" i="1"/>
  <c r="O18" i="1" s="1"/>
  <c r="M18" i="1"/>
  <c r="N18" i="1"/>
  <c r="P18" i="1" s="1"/>
  <c r="L19" i="1"/>
  <c r="M19" i="1"/>
  <c r="N19" i="1"/>
  <c r="O19" i="1"/>
  <c r="P19" i="1"/>
  <c r="J20" i="1"/>
  <c r="L20" i="1"/>
  <c r="M20" i="1"/>
  <c r="N20" i="1"/>
  <c r="J21" i="1"/>
  <c r="L21" i="1"/>
  <c r="O21" i="1" s="1"/>
  <c r="M21" i="1"/>
  <c r="N21" i="1"/>
  <c r="P21" i="1" s="1"/>
  <c r="L22" i="1"/>
  <c r="M22" i="1"/>
  <c r="N22" i="1"/>
  <c r="J23" i="1"/>
  <c r="L23" i="1"/>
  <c r="M23" i="1"/>
  <c r="N23" i="1"/>
  <c r="P23" i="1"/>
  <c r="L24" i="1"/>
  <c r="M24" i="1"/>
  <c r="N24" i="1"/>
  <c r="J26" i="1"/>
  <c r="L26" i="1"/>
  <c r="O26" i="1" s="1"/>
  <c r="M26" i="1"/>
  <c r="N26" i="1"/>
  <c r="P26" i="1" s="1"/>
  <c r="J27" i="1"/>
  <c r="L27" i="1"/>
  <c r="O27" i="1" s="1"/>
  <c r="M27" i="1"/>
  <c r="N27" i="1"/>
  <c r="P27" i="1" s="1"/>
  <c r="L28" i="1"/>
  <c r="M28" i="1"/>
  <c r="N28" i="1"/>
  <c r="O28" i="1"/>
  <c r="P28" i="1"/>
  <c r="J29" i="1"/>
  <c r="L29" i="1"/>
  <c r="M29" i="1"/>
  <c r="N29" i="1"/>
  <c r="J30" i="1"/>
  <c r="L30" i="1"/>
  <c r="O30" i="1" s="1"/>
  <c r="M30" i="1"/>
  <c r="N30" i="1"/>
  <c r="P30" i="1" s="1"/>
  <c r="L31" i="1"/>
  <c r="M31" i="1"/>
  <c r="N31" i="1"/>
  <c r="L32" i="1"/>
  <c r="M32" i="1"/>
  <c r="N32" i="1"/>
  <c r="J34" i="1"/>
  <c r="L34" i="1"/>
  <c r="M34" i="1"/>
  <c r="N34" i="1"/>
  <c r="O34" i="1"/>
  <c r="P34" i="1"/>
  <c r="L35" i="1"/>
  <c r="M35" i="1" s="1"/>
  <c r="N35" i="1"/>
  <c r="L36" i="1"/>
  <c r="M36" i="1"/>
  <c r="N36" i="1"/>
  <c r="P36" i="1" s="1"/>
  <c r="O36" i="1"/>
  <c r="J37" i="1"/>
  <c r="L37" i="1"/>
  <c r="M37" i="1"/>
  <c r="N37" i="1"/>
  <c r="P37" i="1"/>
  <c r="J38" i="1"/>
  <c r="L38" i="1"/>
  <c r="O38" i="1" s="1"/>
  <c r="M38" i="1"/>
  <c r="N38" i="1"/>
  <c r="P38" i="1" s="1"/>
  <c r="J39" i="1"/>
  <c r="L39" i="1"/>
  <c r="M39" i="1"/>
  <c r="N39" i="1"/>
  <c r="P39" i="1"/>
  <c r="J40" i="1"/>
  <c r="L40" i="1"/>
  <c r="M40" i="1"/>
  <c r="N40" i="1"/>
  <c r="J41" i="1"/>
  <c r="L41" i="1"/>
  <c r="M41" i="1" s="1"/>
  <c r="N41" i="1"/>
  <c r="O41" i="1"/>
  <c r="P41" i="1"/>
  <c r="J42" i="1"/>
  <c r="L42" i="1"/>
  <c r="O42" i="1" s="1"/>
  <c r="M42" i="1"/>
  <c r="N42" i="1"/>
  <c r="P42" i="1" s="1"/>
  <c r="J44" i="1"/>
  <c r="L44" i="1"/>
  <c r="O44" i="1" s="1"/>
  <c r="M44" i="1"/>
  <c r="N44" i="1"/>
  <c r="L45" i="1"/>
  <c r="M45" i="1"/>
  <c r="N45" i="1"/>
  <c r="O45" i="1"/>
  <c r="J46" i="1"/>
  <c r="L46" i="1"/>
  <c r="M46" i="1" s="1"/>
  <c r="N46" i="1"/>
  <c r="L47" i="1"/>
  <c r="M47" i="1" s="1"/>
  <c r="N47" i="1"/>
  <c r="L48" i="1"/>
  <c r="M48" i="1"/>
  <c r="N48" i="1"/>
  <c r="J49" i="1"/>
  <c r="L49" i="1"/>
  <c r="M49" i="1"/>
  <c r="N49" i="1"/>
  <c r="O49" i="1"/>
  <c r="J50" i="1"/>
  <c r="L50" i="1"/>
  <c r="M50" i="1" s="1"/>
  <c r="N50" i="1"/>
  <c r="O50" i="1"/>
  <c r="P50" i="1"/>
  <c r="J51" i="1"/>
  <c r="L51" i="1"/>
  <c r="O51" i="1" s="1"/>
  <c r="M51" i="1"/>
  <c r="N51" i="1"/>
  <c r="P51" i="1" s="1"/>
  <c r="J52" i="1"/>
  <c r="L52" i="1"/>
  <c r="M52" i="1"/>
  <c r="N52" i="1"/>
  <c r="J53" i="1"/>
  <c r="L53" i="1"/>
  <c r="M53" i="1"/>
  <c r="N53" i="1"/>
  <c r="O53" i="1"/>
  <c r="J54" i="1"/>
  <c r="L54" i="1"/>
  <c r="M54" i="1" s="1"/>
  <c r="N54" i="1"/>
  <c r="J55" i="1"/>
  <c r="L55" i="1"/>
  <c r="M55" i="1" s="1"/>
  <c r="N55" i="1"/>
  <c r="J56" i="1"/>
  <c r="L56" i="1"/>
  <c r="M56" i="1"/>
  <c r="N56" i="1"/>
  <c r="J57" i="1"/>
  <c r="L57" i="1"/>
  <c r="M57" i="1"/>
  <c r="N57" i="1"/>
  <c r="P57" i="1" s="1"/>
  <c r="O57" i="1"/>
  <c r="J58" i="1"/>
  <c r="L58" i="1"/>
  <c r="M58" i="1"/>
  <c r="N58" i="1"/>
  <c r="O58" i="1"/>
  <c r="P58" i="1"/>
  <c r="J60" i="1"/>
  <c r="L60" i="1"/>
  <c r="M60" i="1" s="1"/>
  <c r="N60" i="1"/>
  <c r="L62" i="1"/>
  <c r="M62" i="1"/>
  <c r="N62" i="1"/>
  <c r="J63" i="1"/>
  <c r="L63" i="1"/>
  <c r="M63" i="1"/>
  <c r="N63" i="1"/>
  <c r="L64" i="1"/>
  <c r="M64" i="1" s="1"/>
  <c r="N64" i="1"/>
  <c r="J65" i="1"/>
  <c r="L65" i="1"/>
  <c r="M65" i="1" s="1"/>
  <c r="N65" i="1"/>
  <c r="P44" i="1" l="1"/>
  <c r="P53" i="1"/>
  <c r="O24" i="1"/>
  <c r="P24" i="1" s="1"/>
  <c r="J64" i="1"/>
  <c r="O39" i="1"/>
  <c r="P63" i="1"/>
  <c r="O56" i="1"/>
  <c r="P56" i="1" s="1"/>
  <c r="P40" i="1"/>
  <c r="O31" i="1"/>
  <c r="O22" i="1"/>
  <c r="O17" i="1"/>
  <c r="P17" i="1" s="1"/>
  <c r="O48" i="1"/>
  <c r="P48" i="1" s="1"/>
  <c r="P49" i="1"/>
  <c r="J32" i="1"/>
  <c r="O62" i="1"/>
  <c r="P62" i="1" s="1"/>
  <c r="P45" i="1"/>
  <c r="O52" i="1"/>
  <c r="P52" i="1" s="1"/>
  <c r="P31" i="1"/>
  <c r="P22" i="1"/>
  <c r="O65" i="1"/>
  <c r="P65" i="1" s="1"/>
  <c r="O60" i="1"/>
  <c r="P60" i="1" s="1"/>
  <c r="O55" i="1"/>
  <c r="P55" i="1" s="1"/>
  <c r="O47" i="1"/>
  <c r="P47" i="1" s="1"/>
  <c r="O35" i="1"/>
  <c r="P35" i="1" s="1"/>
  <c r="I66" i="1" l="1"/>
  <c r="G50" i="1" l="1"/>
  <c r="G51" i="1"/>
  <c r="G52" i="1"/>
  <c r="G53" i="1"/>
  <c r="G54" i="1"/>
  <c r="G55" i="1"/>
  <c r="G56" i="1"/>
  <c r="G57" i="1"/>
  <c r="G41" i="1"/>
  <c r="G42" i="1"/>
  <c r="G58" i="1" l="1"/>
  <c r="G49" i="1"/>
  <c r="G17" i="1" l="1"/>
  <c r="L72" i="1"/>
  <c r="E71" i="1"/>
  <c r="R66" i="1"/>
  <c r="G65" i="1"/>
  <c r="G64" i="1"/>
  <c r="G63" i="1"/>
  <c r="G62" i="1"/>
  <c r="G60" i="1"/>
  <c r="G48" i="1"/>
  <c r="G47" i="1"/>
  <c r="G46" i="1"/>
  <c r="G45" i="1"/>
  <c r="G44" i="1"/>
  <c r="G40" i="1"/>
  <c r="G39" i="1"/>
  <c r="G38" i="1"/>
  <c r="G37" i="1"/>
  <c r="G35" i="1"/>
  <c r="G34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6" i="1"/>
  <c r="D66" i="1" l="1"/>
  <c r="L66" i="1"/>
  <c r="O66" i="1" l="1"/>
  <c r="J66" i="1"/>
  <c r="N69" i="1"/>
  <c r="H71" i="1"/>
  <c r="N72" i="1"/>
  <c r="M66" i="1"/>
  <c r="H73" i="1" l="1"/>
  <c r="N74" i="1"/>
  <c r="N76" i="1" s="1"/>
  <c r="P66" i="1"/>
</calcChain>
</file>

<file path=xl/sharedStrings.xml><?xml version="1.0" encoding="utf-8"?>
<sst xmlns="http://schemas.openxmlformats.org/spreadsheetml/2006/main" count="190" uniqueCount="145">
  <si>
    <t/>
  </si>
  <si>
    <t>PREFEITURA MUNICIPAL DE PRESIDENTE KENNEDY</t>
  </si>
  <si>
    <t>ESTADO DO ESPIRÍTO SANTO</t>
  </si>
  <si>
    <t>Secretaria Municipal de Obras</t>
  </si>
  <si>
    <t>Obra</t>
  </si>
  <si>
    <t>Contrato nº:</t>
  </si>
  <si>
    <t>Início:</t>
  </si>
  <si>
    <t>Endereço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</si>
  <si>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</si>
  <si>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</si>
  <si>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</si>
  <si>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</si>
  <si>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</si>
  <si>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</si>
  <si>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</si>
  <si>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</si>
  <si>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</si>
  <si>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TOTAL</t>
  </si>
  <si>
    <t>ACUMULADO ANTERIOR</t>
  </si>
  <si>
    <t>TOTAL MEDIDO</t>
  </si>
  <si>
    <t>%</t>
  </si>
  <si>
    <t>VALOR</t>
  </si>
  <si>
    <t>1.1</t>
  </si>
  <si>
    <t>und</t>
  </si>
  <si>
    <t>2.1</t>
  </si>
  <si>
    <t>m²</t>
  </si>
  <si>
    <t>2.2</t>
  </si>
  <si>
    <t>2.3</t>
  </si>
  <si>
    <t>2.4</t>
  </si>
  <si>
    <t>m³</t>
  </si>
  <si>
    <t>2.5</t>
  </si>
  <si>
    <t>m</t>
  </si>
  <si>
    <t>2.6</t>
  </si>
  <si>
    <t>2.7</t>
  </si>
  <si>
    <t>3.1</t>
  </si>
  <si>
    <t>3.3</t>
  </si>
  <si>
    <t>4.1</t>
  </si>
  <si>
    <t>4.4</t>
  </si>
  <si>
    <t>4.5</t>
  </si>
  <si>
    <t>5.1</t>
  </si>
  <si>
    <t>5.3</t>
  </si>
  <si>
    <t>5.5</t>
  </si>
  <si>
    <t>7.1</t>
  </si>
  <si>
    <t>7.2</t>
  </si>
  <si>
    <t>7.3</t>
  </si>
  <si>
    <t>7.4</t>
  </si>
  <si>
    <t>% ACUMULADO</t>
  </si>
  <si>
    <t>ACUMULADO</t>
  </si>
  <si>
    <t>SALDO CONTRATO</t>
  </si>
  <si>
    <t>150 dias</t>
  </si>
  <si>
    <t>INSTALAÇÃO DO CANTEIRO DE OBRAS</t>
  </si>
  <si>
    <t xml:space="preserve">Raspagem e limpeza do terreno (manual) </t>
  </si>
  <si>
    <t>Placa de obra nas dimensões de 2.0 x 4.0 m, padrão IOPES</t>
  </si>
  <si>
    <t>1.2</t>
  </si>
  <si>
    <t>1.3</t>
  </si>
  <si>
    <t>1.4</t>
  </si>
  <si>
    <t>1.5</t>
  </si>
  <si>
    <t>1.6</t>
  </si>
  <si>
    <t>1.7</t>
  </si>
  <si>
    <t>1.8</t>
  </si>
  <si>
    <t>1.9</t>
  </si>
  <si>
    <t>Reservatório de fibra de vidro de 500 L, incl. suporte em madeira de 7x12cm e 5x7cm, elevado de 4m, conf. projeto (3 utilizações)</t>
  </si>
  <si>
    <t>Rede de água, com padrão de entrada d'água diâm. 3/4", conf. espec. CESAN, incl. tubos e conexões para alimentação, distribuição, extravasor e limpeza, cons. o padrão a 25m, conf. projeto (3 utilizações)</t>
  </si>
  <si>
    <t>2.0</t>
  </si>
  <si>
    <t>Retirada de poste de concreto ou aço, de 3,50 a 9,00m</t>
  </si>
  <si>
    <t>Retirada de luminária em altura de 4,00 a 9,00m</t>
  </si>
  <si>
    <t>Retirada de braço para fixação de luminárias</t>
  </si>
  <si>
    <t>Retirada de reator para lâmpada de descarga instalado até 7,00m de altura</t>
  </si>
  <si>
    <t>Retirada de rede aérea de B.T. (lance)</t>
  </si>
  <si>
    <t>Retirada ou substituição de relé fotoelétrico individual, instalado até 12,00m de altura</t>
  </si>
  <si>
    <t>Demolição de piso cimentado inclusive lastro de concreto</t>
  </si>
  <si>
    <t>LOCAÇÃO  E MÃO DE OBRA</t>
  </si>
  <si>
    <t>mês</t>
  </si>
  <si>
    <t>3.0</t>
  </si>
  <si>
    <t>EXTENSÃO DE REDE ÁEREA DE ENERGIA</t>
  </si>
  <si>
    <t>4.0</t>
  </si>
  <si>
    <t>ramal quadroplex de 35 mm, cobo de aluminio isolado 750 V, e neutro cabo de aluminio de NÚ. Fornecimento e instalação</t>
  </si>
  <si>
    <t>Aterramento com haste terra 5/8" x 2.40, cabo de cobre nu 6mm2, inclusive caixa de concreto 30 x 30 cm</t>
  </si>
  <si>
    <t>Poste de concreto, com seção circular, com 11,00m de comprimento e carga nominal horizontal no topo de 200kg, inclusive escavação, exclusive transporte. FORNECIMENTO e COLOCAÇÃO</t>
  </si>
  <si>
    <t>5.0</t>
  </si>
  <si>
    <t>5.4</t>
  </si>
  <si>
    <t>Conector perfurante para rede subterrânea, tensão de aplicação: 0,6/1kV, corpo isolado resistente ao ambiente do subsolo, nas cores branca ou bege claro, contato dentado: liga de alumínio estanhado, com camada de espessura mínima de 8mm e condutividade elétrica mínima de 98% IACS a 20ºC, parafuso torquimétrico: liga de alumínio, selador e capuz: material elastomérico na cor preta, incorporados ao corpo do conector de forma imperdível, grau de proteção: IP-65, para cabos: principal: 6mm² - 185mm² e derivação: 1,5mm² - 10mm²</t>
  </si>
  <si>
    <t>6.0</t>
  </si>
  <si>
    <t>Pintura com verniz acrílico, marcas de referência Suvinil, Coral ou Metalatex, sobre concreto ou blocos aparentes, a duas demãos</t>
  </si>
  <si>
    <t>Placa de ferro esmaltado de 12 x 18cm com numeração para identificação de imóvel em logradouro. FORNECIMENTO e COLOCAÇÃO</t>
  </si>
  <si>
    <t>7.0</t>
  </si>
  <si>
    <t>Relé fotoelétrico, para comando de iluminação externa, na tensão de 220V e carga máxima de 1.000W. FORNECIMENTO e COLOCAÇÃO</t>
  </si>
  <si>
    <t>Braço para iluminação de ruas, em tubo de aço galvanizado comsendo com diâmetro de  48,2mm, projeção horizontal  2500mm, projeção vertical 1660mm. FORNECIMENTO e COLOCAÇÃO</t>
  </si>
  <si>
    <t>Abraçadeira de fixação de braços de luminárias de 4”. FORNECIMENTO e COLOCAÇÃO</t>
  </si>
  <si>
    <t xml:space="preserve">Calçada de concreto fck-&gt;15 MP, camurçado c/ argam. cimento e areia 1:4, lastro de brita e 8 cm de concreto, incl. preparo da caixa e transp. da brita </t>
  </si>
  <si>
    <t>Índice de preço para remoção de entulho decorrente da execução de obras (Classe A CONAMA - NBR 10.004 - Classe II-B), incluindo aluguel da caçamba, carga, transporte e descarga em área licenciada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</si>
  <si>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</si>
  <si>
    <t>Término:</t>
  </si>
  <si>
    <t>Tapume Telha Metálica Ondulada 0,50mm Branca h=2,20m, incl. montagem estr. mad. 8"x8", c/adesivo "IOPES" 60x60cm a cada 10m, incl. faixas pint. esmalte sint. cores azul c/ h=30cm e rosa c/ h=10cm (Reaproveitamento 2x</t>
  </si>
  <si>
    <t>Aluguel de container p/ escritório c/ ar condicionado e banheiro, isolam.térmico e acústico, 2 luminárias, janela de vidro, tomada p/ comput. e telef.</t>
  </si>
  <si>
    <t>Aluguel de container para almoxarifado</t>
  </si>
  <si>
    <t>Aluguel de container tipo refeitório simples, c/ 1 aparelho de ar condicionado, 2 luminárias e 2 janelas de vidro</t>
  </si>
  <si>
    <t>Rede de luz, incl. padrão entrada de energia trifás., cabo de ligação até barracões, quadro de distrib., disj. e chave de força (quando necessário), cons. 20m entre padrão entrada e QDG, conf. projeto (3 utilizações)</t>
  </si>
  <si>
    <t>Tecnico Segundo Grau-C-(Leis Sociais = 52,25%) - ELETRICISTA</t>
  </si>
  <si>
    <t>Armação secundária vertical, completa, para uma rede de B.T., exclusive fornecimento da armação e das cintas de fixação. INSTALAÇÃO</t>
  </si>
  <si>
    <t>Isolador de baixa tensão (BT), tipo carretel, na cor marrom, medindo 72x72mm. FORNECIMENTO</t>
  </si>
  <si>
    <t>SINALIZAÇÃO E ITENS DE INSTALAÇÃO</t>
  </si>
  <si>
    <t>Base externa para relé fotoelétrico. FORNECIMENTO</t>
  </si>
  <si>
    <t>LUMINÁRIAS DE LED</t>
  </si>
  <si>
    <t>RECOMPOSIÇÕES E ATERRAMENTO</t>
  </si>
  <si>
    <t>Eletroduto de PVC rígido roscável, diâm. 1/2" (20mm), inclusive conexões</t>
  </si>
  <si>
    <t>4.6</t>
  </si>
  <si>
    <t>5.6</t>
  </si>
  <si>
    <t>5.7</t>
  </si>
  <si>
    <t>5.8</t>
  </si>
  <si>
    <t>ITENS DE CONSERVAÇÃO</t>
  </si>
  <si>
    <t>Contratação de Empresa para Execução de Melhorias na Iluminação Pública da Localidade de Jaqueira e Areinha</t>
  </si>
  <si>
    <t>Localidade de Jaqueira / Areinha no Município de Presidente Kennedy-ES</t>
  </si>
  <si>
    <t>OTMITEK ENGENHARIA E MANUTENÇÃO EIRELI - EPP</t>
  </si>
  <si>
    <t>261/2017</t>
  </si>
  <si>
    <t>M²</t>
  </si>
  <si>
    <t>Topógrafo</t>
  </si>
  <si>
    <t>Poste de aço, contínuo, reto, cônico, simples, com flange de aço soldado na sua base, fixado por parafusos chumbadores, de 9,00m. FORNECIMENTO e ASSENTAMENTO</t>
  </si>
  <si>
    <t>suporte para luminária de iluminação pública, para 4 pétalas, instalada  em poste de aço galvanizado.</t>
  </si>
  <si>
    <t>5.2</t>
  </si>
  <si>
    <t>5.9</t>
  </si>
  <si>
    <t>5.10</t>
  </si>
  <si>
    <t>5.11</t>
  </si>
  <si>
    <t>5.12</t>
  </si>
  <si>
    <t>5.13</t>
  </si>
  <si>
    <t>5.14</t>
  </si>
  <si>
    <t>5.15</t>
  </si>
  <si>
    <t>M</t>
  </si>
  <si>
    <t>Fio ou cabo de cobre termoplástico, com isolamento para 750V, seção de 10.0 mm2</t>
  </si>
  <si>
    <t>Eletroduto flexível corrugado 1", marca de referência TIGRE</t>
  </si>
  <si>
    <t>Ponto padrão de tomada 2 pólos mais terra - considerando eletroduto PVC rígido de 3/4" inclusive conexões (5.0m), fio isolado PVC de 2.5mm2 (16.5m) e caixa estampada 4x2" (1 und)</t>
  </si>
  <si>
    <t>Caixa de passagem de alvenaria de blocos cerâmicos 10 furos 10x20x20cm, dimensão de 30x30x30cm, com revestimento interno em chapisco e reboco, tampa de ferro</t>
  </si>
  <si>
    <t>Ponto padrão de luz no teto - considerando eletroduto PVC rígido de 3/4" inclusive conexões (4.5m), fio isolado PVC de 2.5mm2 (16.2m) e caixa estampada 4x4" (1 und)</t>
  </si>
  <si>
    <t>Quadro de distribuição para 06 circuitos, inclusive disjuntores monopolar</t>
  </si>
  <si>
    <t>Padrão de entrada de energia elétrica, trifásico, entrada aérea, a 4 fios, carga instalada de 15001 até 26000W, instalada em muro</t>
  </si>
  <si>
    <t>Luminária p/ duas lâmpadas fluorescentes 40W, completa, c/ reator duplo-127V partida rápida e alto fator de potência, soquete antivibratório e lâmpada fluorescente 40W-127V</t>
  </si>
  <si>
    <t>6.1</t>
  </si>
  <si>
    <t>luminária de led, com potência de 200 à 260 W, com grau de proteção de IP67, fabrícada em alumínio injetado, composta com fluxo luminoso de aproximadamente27000 lm, temperatura de cor entre 4500 - 5500 k,  com o minimo de 90 led`s e máximo de 100 led`s, com suporte de fixação em braços  de 40 à 60 mm, com tipo de lente IES1, vida útil de no minimo 50.000h, sistema de inclinação de até 180 graus e dimensões de aproximadamente740x300x60mm.. inclusive instalação e Fio de cobre termoplástico, com isolamento para 750V, seção de 2.5 mm2 (7 metros).</t>
  </si>
  <si>
    <t>4.2</t>
  </si>
  <si>
    <t>4.3</t>
  </si>
  <si>
    <t xml:space="preserve">                </t>
  </si>
  <si>
    <t xml:space="preserve"> </t>
  </si>
  <si>
    <t>Periodo: 17/01/2018  a 23/02/18</t>
  </si>
  <si>
    <t>3a. MEDIÇÃO</t>
  </si>
  <si>
    <t>Valor da 3ª Medição: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</si>
</sst>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"/>
    <numFmt numFmtId="165" formatCode="\R\$\ #,##0.00_);[Red]\(\R\$\ 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14"/>
      <name val="Arial Narrow"/>
      <family val="2"/>
    </font>
    <font>
      <sz val="14"/>
      <name val="BankGothic Lt BT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63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333333"/>
      <name val="Trebuchet MS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6"/>
      </patternFill>
    </fill>
  </fills>
  <borders count="11">
    <border>
      <left/>
      <right/>
      <top/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15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1" fontId="4" fillId="2" borderId="0" xfId="0" applyNumberFormat="1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9" fillId="2" borderId="0" xfId="0" applyNumberFormat="1" applyFont="1" applyFill="1" applyBorder="1"/>
    <xf numFmtId="4" fontId="10" fillId="2" borderId="0" xfId="0" applyNumberFormat="1" applyFont="1" applyFill="1" applyBorder="1"/>
    <xf numFmtId="0" fontId="11" fillId="2" borderId="0" xfId="0" applyFont="1" applyFill="1" applyBorder="1" applyAlignment="1">
      <alignment horizontal="right"/>
    </xf>
    <xf numFmtId="0" fontId="2" fillId="2" borderId="0" xfId="0" quotePrefix="1" applyFont="1" applyFill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49" fontId="14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13" fillId="2" borderId="3" xfId="0" applyNumberFormat="1" applyFont="1" applyFill="1" applyBorder="1" applyAlignment="1">
      <alignment horizontal="left"/>
    </xf>
    <xf numFmtId="14" fontId="13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14" fontId="13" fillId="2" borderId="4" xfId="0" applyNumberFormat="1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right"/>
    </xf>
    <xf numFmtId="49" fontId="12" fillId="2" borderId="5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0" fillId="2" borderId="0" xfId="0" applyFont="1" applyFill="1"/>
    <xf numFmtId="0" fontId="10" fillId="2" borderId="0" xfId="0" applyFont="1" applyFill="1" applyBorder="1"/>
    <xf numFmtId="4" fontId="12" fillId="2" borderId="6" xfId="0" applyNumberFormat="1" applyFont="1" applyFill="1" applyBorder="1" applyAlignment="1">
      <alignment horizontal="centerContinuous"/>
    </xf>
    <xf numFmtId="10" fontId="12" fillId="2" borderId="6" xfId="0" applyNumberFormat="1" applyFont="1" applyFill="1" applyBorder="1" applyAlignment="1">
      <alignment horizontal="centerContinuous"/>
    </xf>
    <xf numFmtId="4" fontId="12" fillId="2" borderId="6" xfId="0" applyNumberFormat="1" applyFont="1" applyFill="1" applyBorder="1" applyAlignment="1">
      <alignment horizontal="center"/>
    </xf>
    <xf numFmtId="10" fontId="12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vertical="center"/>
    </xf>
    <xf numFmtId="10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10" fontId="11" fillId="2" borderId="6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Continuous" vertical="center" wrapText="1"/>
    </xf>
    <xf numFmtId="4" fontId="13" fillId="2" borderId="0" xfId="0" applyNumberFormat="1" applyFont="1" applyFill="1" applyBorder="1" applyAlignment="1">
      <alignment horizontal="centerContinuous" vertical="center"/>
    </xf>
    <xf numFmtId="4" fontId="10" fillId="2" borderId="0" xfId="0" applyNumberFormat="1" applyFont="1" applyFill="1" applyBorder="1" applyAlignment="1">
      <alignment horizontal="centerContinuous" vertical="center"/>
    </xf>
    <xf numFmtId="4" fontId="10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10" fontId="13" fillId="2" borderId="0" xfId="0" applyNumberFormat="1" applyFont="1" applyFill="1" applyBorder="1" applyAlignment="1">
      <alignment vertical="center"/>
    </xf>
    <xf numFmtId="165" fontId="12" fillId="2" borderId="0" xfId="0" quotePrefix="1" applyNumberFormat="1" applyFont="1" applyFill="1" applyBorder="1" applyAlignment="1">
      <alignment horizontal="centerContinuous" vertical="center"/>
    </xf>
    <xf numFmtId="4" fontId="18" fillId="2" borderId="0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10" fontId="12" fillId="2" borderId="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center"/>
    </xf>
    <xf numFmtId="10" fontId="10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/>
    <xf numFmtId="4" fontId="19" fillId="2" borderId="0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4" fontId="11" fillId="4" borderId="6" xfId="0" applyNumberFormat="1" applyFont="1" applyFill="1" applyBorder="1" applyAlignment="1">
      <alignment horizontal="center" vertical="center" wrapText="1"/>
    </xf>
    <xf numFmtId="4" fontId="11" fillId="4" borderId="6" xfId="0" applyNumberFormat="1" applyFont="1" applyFill="1" applyBorder="1" applyAlignment="1">
      <alignment horizontal="center"/>
    </xf>
    <xf numFmtId="10" fontId="11" fillId="4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" fontId="2" fillId="4" borderId="6" xfId="1" applyNumberFormat="1" applyFont="1" applyFill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vertical="center"/>
    </xf>
    <xf numFmtId="10" fontId="2" fillId="4" borderId="6" xfId="0" applyNumberFormat="1" applyFont="1" applyFill="1" applyBorder="1" applyAlignment="1">
      <alignment vertical="center"/>
    </xf>
    <xf numFmtId="49" fontId="12" fillId="5" borderId="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Continuous" vertical="center"/>
    </xf>
    <xf numFmtId="4" fontId="2" fillId="2" borderId="0" xfId="0" applyNumberFormat="1" applyFont="1" applyFill="1" applyBorder="1" applyAlignment="1">
      <alignment vertical="center"/>
    </xf>
    <xf numFmtId="0" fontId="21" fillId="2" borderId="8" xfId="0" applyFont="1" applyFill="1" applyBorder="1" applyAlignment="1">
      <alignment horizontal="left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4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72</xdr:row>
      <xdr:rowOff>104775</xdr:rowOff>
    </xdr:from>
    <xdr:to>
      <xdr:col>2</xdr:col>
      <xdr:colOff>1085850</xdr:colOff>
      <xdr:row>76</xdr:row>
      <xdr:rowOff>28575</xdr:rowOff>
    </xdr:to>
    <xdr:sp macro="" textlink="">
      <xdr:nvSpPr>
        <xdr:cNvPr id="2" name="Texto 24"/>
        <xdr:cNvSpPr txBox="1">
          <a:spLocks noChangeArrowheads="1"/>
        </xdr:cNvSpPr>
      </xdr:nvSpPr>
      <xdr:spPr bwMode="auto">
        <a:xfrm>
          <a:off x="333374" y="23964900"/>
          <a:ext cx="1676401" cy="5715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MIGUEL ANGELO LIMA GUALHANO</a:t>
          </a:r>
        </a:p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2</xdr:col>
      <xdr:colOff>1476375</xdr:colOff>
      <xdr:row>72</xdr:row>
      <xdr:rowOff>47625</xdr:rowOff>
    </xdr:from>
    <xdr:to>
      <xdr:col>2</xdr:col>
      <xdr:colOff>3638551</xdr:colOff>
      <xdr:row>76</xdr:row>
      <xdr:rowOff>57150</xdr:rowOff>
    </xdr:to>
    <xdr:sp macro="" textlink="">
      <xdr:nvSpPr>
        <xdr:cNvPr id="3" name="Texto 25"/>
        <xdr:cNvSpPr txBox="1">
          <a:spLocks noChangeArrowheads="1"/>
        </xdr:cNvSpPr>
      </xdr:nvSpPr>
      <xdr:spPr bwMode="auto">
        <a:xfrm>
          <a:off x="2400300" y="23907750"/>
          <a:ext cx="2162176" cy="657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MARCELO HENRIQUE OLIVEIRA TEIXEIRA</a:t>
          </a:r>
        </a:p>
        <a:p>
          <a:pPr algn="ctr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11</xdr:col>
      <xdr:colOff>512884</xdr:colOff>
      <xdr:row>5</xdr:row>
      <xdr:rowOff>9525</xdr:rowOff>
    </xdr:from>
    <xdr:to>
      <xdr:col>15</xdr:col>
      <xdr:colOff>323850</xdr:colOff>
      <xdr:row>7</xdr:row>
      <xdr:rowOff>0</xdr:rowOff>
    </xdr:to>
    <xdr:sp macro="" textlink="">
      <xdr:nvSpPr>
        <xdr:cNvPr id="4" name="LBL"/>
        <xdr:cNvSpPr txBox="1">
          <a:spLocks noChangeArrowheads="1"/>
        </xdr:cNvSpPr>
      </xdr:nvSpPr>
      <xdr:spPr bwMode="auto">
        <a:xfrm>
          <a:off x="9666409" y="1152525"/>
          <a:ext cx="2363666" cy="276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pt-B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BOLETIM DE MEDIÇÃO Nº3</a:t>
          </a:r>
        </a:p>
      </xdr:txBody>
    </xdr:sp>
    <xdr:clientData/>
  </xdr:twoCellAnchor>
  <xdr:twoCellAnchor>
    <xdr:from>
      <xdr:col>7</xdr:col>
      <xdr:colOff>133350</xdr:colOff>
      <xdr:row>7</xdr:row>
      <xdr:rowOff>85725</xdr:rowOff>
    </xdr:from>
    <xdr:to>
      <xdr:col>10</xdr:col>
      <xdr:colOff>257175</xdr:colOff>
      <xdr:row>11</xdr:row>
      <xdr:rowOff>76200</xdr:rowOff>
    </xdr:to>
    <xdr:sp macro="" textlink="">
      <xdr:nvSpPr>
        <xdr:cNvPr id="5" name="PORDB1"/>
        <xdr:cNvSpPr>
          <a:spLocks noChangeArrowheads="1"/>
        </xdr:cNvSpPr>
      </xdr:nvSpPr>
      <xdr:spPr bwMode="auto">
        <a:xfrm>
          <a:off x="6962775" y="1514475"/>
          <a:ext cx="1857375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295275</xdr:colOff>
      <xdr:row>7</xdr:row>
      <xdr:rowOff>85725</xdr:rowOff>
    </xdr:from>
    <xdr:to>
      <xdr:col>13</xdr:col>
      <xdr:colOff>57150</xdr:colOff>
      <xdr:row>11</xdr:row>
      <xdr:rowOff>76200</xdr:rowOff>
    </xdr:to>
    <xdr:sp macro="" textlink="">
      <xdr:nvSpPr>
        <xdr:cNvPr id="6" name="PORDB1"/>
        <xdr:cNvSpPr>
          <a:spLocks noChangeArrowheads="1"/>
        </xdr:cNvSpPr>
      </xdr:nvSpPr>
      <xdr:spPr bwMode="auto">
        <a:xfrm>
          <a:off x="8858250" y="1514475"/>
          <a:ext cx="16383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7</xdr:row>
      <xdr:rowOff>85725</xdr:rowOff>
    </xdr:from>
    <xdr:to>
      <xdr:col>16</xdr:col>
      <xdr:colOff>0</xdr:colOff>
      <xdr:row>11</xdr:row>
      <xdr:rowOff>76200</xdr:rowOff>
    </xdr:to>
    <xdr:sp macro="" textlink="">
      <xdr:nvSpPr>
        <xdr:cNvPr id="7" name="PORDB1"/>
        <xdr:cNvSpPr>
          <a:spLocks noChangeArrowheads="1"/>
        </xdr:cNvSpPr>
      </xdr:nvSpPr>
      <xdr:spPr bwMode="auto">
        <a:xfrm>
          <a:off x="10534650" y="1514475"/>
          <a:ext cx="17145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76200</xdr:rowOff>
    </xdr:from>
    <xdr:to>
      <xdr:col>9</xdr:col>
      <xdr:colOff>266700</xdr:colOff>
      <xdr:row>76</xdr:row>
      <xdr:rowOff>28575</xdr:rowOff>
    </xdr:to>
    <xdr:sp macro="" textlink="">
      <xdr:nvSpPr>
        <xdr:cNvPr id="8" name="PORDB1"/>
        <xdr:cNvSpPr>
          <a:spLocks noChangeArrowheads="1"/>
        </xdr:cNvSpPr>
      </xdr:nvSpPr>
      <xdr:spPr bwMode="auto">
        <a:xfrm>
          <a:off x="4752975" y="30584775"/>
          <a:ext cx="4200525" cy="14668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18317</xdr:colOff>
      <xdr:row>67</xdr:row>
      <xdr:rowOff>114300</xdr:rowOff>
    </xdr:from>
    <xdr:to>
      <xdr:col>7</xdr:col>
      <xdr:colOff>266700</xdr:colOff>
      <xdr:row>69</xdr:row>
      <xdr:rowOff>9525</xdr:rowOff>
    </xdr:to>
    <xdr:sp macro="" textlink="">
      <xdr:nvSpPr>
        <xdr:cNvPr id="9" name="PORD1"/>
        <xdr:cNvSpPr txBox="1">
          <a:spLocks noChangeArrowheads="1"/>
        </xdr:cNvSpPr>
      </xdr:nvSpPr>
      <xdr:spPr bwMode="auto">
        <a:xfrm>
          <a:off x="4771292" y="43691175"/>
          <a:ext cx="2324833" cy="2762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9</xdr:col>
      <xdr:colOff>495300</xdr:colOff>
      <xdr:row>67</xdr:row>
      <xdr:rowOff>76200</xdr:rowOff>
    </xdr:from>
    <xdr:to>
      <xdr:col>15</xdr:col>
      <xdr:colOff>504825</xdr:colOff>
      <xdr:row>69</xdr:row>
      <xdr:rowOff>28575</xdr:rowOff>
    </xdr:to>
    <xdr:sp macro="" textlink="">
      <xdr:nvSpPr>
        <xdr:cNvPr id="10" name="PORDB1"/>
        <xdr:cNvSpPr>
          <a:spLocks noChangeArrowheads="1"/>
        </xdr:cNvSpPr>
      </xdr:nvSpPr>
      <xdr:spPr bwMode="auto">
        <a:xfrm>
          <a:off x="8486775" y="43653075"/>
          <a:ext cx="3724275" cy="3333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67</xdr:row>
      <xdr:rowOff>76200</xdr:rowOff>
    </xdr:from>
    <xdr:to>
      <xdr:col>2</xdr:col>
      <xdr:colOff>3648075</xdr:colOff>
      <xdr:row>69</xdr:row>
      <xdr:rowOff>38100</xdr:rowOff>
    </xdr:to>
    <xdr:sp macro="" textlink="">
      <xdr:nvSpPr>
        <xdr:cNvPr id="11" name="PORDB1"/>
        <xdr:cNvSpPr>
          <a:spLocks noChangeArrowheads="1"/>
        </xdr:cNvSpPr>
      </xdr:nvSpPr>
      <xdr:spPr bwMode="auto">
        <a:xfrm>
          <a:off x="209550" y="30584775"/>
          <a:ext cx="4362450" cy="3429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66</xdr:row>
      <xdr:rowOff>66675</xdr:rowOff>
    </xdr:from>
    <xdr:to>
      <xdr:col>2</xdr:col>
      <xdr:colOff>800100</xdr:colOff>
      <xdr:row>68</xdr:row>
      <xdr:rowOff>28575</xdr:rowOff>
    </xdr:to>
    <xdr:sp macro="" textlink="">
      <xdr:nvSpPr>
        <xdr:cNvPr id="12" name="PORD1"/>
        <xdr:cNvSpPr txBox="1">
          <a:spLocks noChangeArrowheads="1"/>
        </xdr:cNvSpPr>
      </xdr:nvSpPr>
      <xdr:spPr bwMode="auto">
        <a:xfrm>
          <a:off x="276225" y="43481625"/>
          <a:ext cx="1447800" cy="342900"/>
        </a:xfrm>
        <a:prstGeom prst="rect">
          <a:avLst/>
        </a:prstGeom>
        <a:solidFill>
          <a:srgbClr val="FFFFFF"/>
        </a:solidFill>
        <a:ln>
          <a:noFill/>
        </a:ln>
        <a:effectLst/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1</xdr:col>
      <xdr:colOff>9525</xdr:colOff>
      <xdr:row>69</xdr:row>
      <xdr:rowOff>104775</xdr:rowOff>
    </xdr:from>
    <xdr:to>
      <xdr:col>2</xdr:col>
      <xdr:colOff>3629025</xdr:colOff>
      <xdr:row>76</xdr:row>
      <xdr:rowOff>47625</xdr:rowOff>
    </xdr:to>
    <xdr:sp macro="" textlink="">
      <xdr:nvSpPr>
        <xdr:cNvPr id="13" name="PORDB1"/>
        <xdr:cNvSpPr>
          <a:spLocks noChangeArrowheads="1"/>
        </xdr:cNvSpPr>
      </xdr:nvSpPr>
      <xdr:spPr bwMode="auto">
        <a:xfrm>
          <a:off x="219075" y="21507450"/>
          <a:ext cx="4333875" cy="10763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66</xdr:row>
      <xdr:rowOff>38100</xdr:rowOff>
    </xdr:from>
    <xdr:to>
      <xdr:col>11</xdr:col>
      <xdr:colOff>19050</xdr:colOff>
      <xdr:row>66</xdr:row>
      <xdr:rowOff>38100</xdr:rowOff>
    </xdr:to>
    <xdr:sp macro="" textlink="">
      <xdr:nvSpPr>
        <xdr:cNvPr id="14" name="Texto 2"/>
        <xdr:cNvSpPr txBox="1">
          <a:spLocks noChangeArrowheads="1"/>
        </xdr:cNvSpPr>
      </xdr:nvSpPr>
      <xdr:spPr bwMode="auto">
        <a:xfrm>
          <a:off x="5343525" y="43453050"/>
          <a:ext cx="3829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7</xdr:col>
      <xdr:colOff>85725</xdr:colOff>
      <xdr:row>11</xdr:row>
      <xdr:rowOff>76200</xdr:rowOff>
    </xdr:to>
    <xdr:sp macro="" textlink="">
      <xdr:nvSpPr>
        <xdr:cNvPr id="15" name="PORDB1"/>
        <xdr:cNvSpPr>
          <a:spLocks noChangeArrowheads="1"/>
        </xdr:cNvSpPr>
      </xdr:nvSpPr>
      <xdr:spPr bwMode="auto">
        <a:xfrm>
          <a:off x="209550" y="1514475"/>
          <a:ext cx="6705600" cy="638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476250</xdr:colOff>
      <xdr:row>69</xdr:row>
      <xdr:rowOff>95250</xdr:rowOff>
    </xdr:from>
    <xdr:to>
      <xdr:col>15</xdr:col>
      <xdr:colOff>504825</xdr:colOff>
      <xdr:row>76</xdr:row>
      <xdr:rowOff>28575</xdr:rowOff>
    </xdr:to>
    <xdr:sp macro="" textlink="">
      <xdr:nvSpPr>
        <xdr:cNvPr id="16" name="PORDB1"/>
        <xdr:cNvSpPr>
          <a:spLocks noChangeArrowheads="1"/>
        </xdr:cNvSpPr>
      </xdr:nvSpPr>
      <xdr:spPr bwMode="auto">
        <a:xfrm>
          <a:off x="9163050" y="21497925"/>
          <a:ext cx="3743325" cy="10668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561975</xdr:colOff>
      <xdr:row>69</xdr:row>
      <xdr:rowOff>133350</xdr:rowOff>
    </xdr:from>
    <xdr:to>
      <xdr:col>13</xdr:col>
      <xdr:colOff>334108</xdr:colOff>
      <xdr:row>71</xdr:row>
      <xdr:rowOff>38101</xdr:rowOff>
    </xdr:to>
    <xdr:sp macro="" textlink="">
      <xdr:nvSpPr>
        <xdr:cNvPr id="17" name="PORD1"/>
        <xdr:cNvSpPr txBox="1">
          <a:spLocks noChangeArrowheads="1"/>
        </xdr:cNvSpPr>
      </xdr:nvSpPr>
      <xdr:spPr bwMode="auto">
        <a:xfrm>
          <a:off x="8553450" y="44091225"/>
          <a:ext cx="2220058" cy="22860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1</xdr:col>
      <xdr:colOff>85725</xdr:colOff>
      <xdr:row>66</xdr:row>
      <xdr:rowOff>0</xdr:rowOff>
    </xdr:to>
    <xdr:sp macro="" textlink="">
      <xdr:nvSpPr>
        <xdr:cNvPr id="18" name="Texto 1"/>
        <xdr:cNvSpPr txBox="1">
          <a:spLocks noChangeArrowheads="1"/>
        </xdr:cNvSpPr>
      </xdr:nvSpPr>
      <xdr:spPr bwMode="auto">
        <a:xfrm flipH="1">
          <a:off x="238125" y="43148250"/>
          <a:ext cx="5715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247650</xdr:colOff>
      <xdr:row>0</xdr:row>
      <xdr:rowOff>104774</xdr:rowOff>
    </xdr:from>
    <xdr:to>
      <xdr:col>2</xdr:col>
      <xdr:colOff>914400</xdr:colOff>
      <xdr:row>5</xdr:row>
      <xdr:rowOff>190500</xdr:rowOff>
    </xdr:to>
    <xdr:pic>
      <xdr:nvPicPr>
        <xdr:cNvPr id="20" name="Imagem 1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4774"/>
          <a:ext cx="1381125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4"/>
  <sheetViews>
    <sheetView tabSelected="1" view="pageBreakPreview" zoomScaleNormal="100" zoomScaleSheetLayoutView="100" workbookViewId="0">
      <pane xSplit="15" ySplit="14" topLeftCell="P15" activePane="bottomRight" state="frozen"/>
      <selection pane="topRight" activeCell="P1" sqref="P1"/>
      <selection pane="bottomLeft" activeCell="A15" sqref="A15"/>
      <selection pane="bottomRight" activeCell="K45" sqref="K45"/>
    </sheetView>
  </sheetViews>
  <sheetFormatPr defaultColWidth="9.85546875" defaultRowHeight="12.75" x14ac:dyDescent="0.2"/>
  <cols>
    <col min="1" max="1" width="3.140625" style="35" customWidth="1"/>
    <col min="2" max="2" width="10.7109375" style="68" customWidth="1"/>
    <col min="3" max="3" width="57.42578125" style="69" customWidth="1"/>
    <col min="4" max="4" width="7.5703125" style="70" customWidth="1"/>
    <col min="5" max="5" width="12" style="16" customWidth="1"/>
    <col min="6" max="6" width="11.5703125" style="16" customWidth="1"/>
    <col min="7" max="7" width="12.5703125" style="73" customWidth="1"/>
    <col min="8" max="8" width="8" style="16" customWidth="1"/>
    <col min="9" max="9" width="10.42578125" style="16" customWidth="1"/>
    <col min="10" max="10" width="8.5703125" style="71" customWidth="1"/>
    <col min="11" max="11" width="8.85546875" style="16" customWidth="1"/>
    <col min="12" max="12" width="10" style="16" customWidth="1"/>
    <col min="13" max="13" width="9.28515625" style="71" customWidth="1"/>
    <col min="14" max="14" width="9.140625" style="16" customWidth="1"/>
    <col min="15" max="15" width="9.85546875" style="16" customWidth="1"/>
    <col min="16" max="16" width="8.140625" style="71" customWidth="1"/>
    <col min="17" max="17" width="0.7109375" style="35" customWidth="1"/>
    <col min="18" max="256" width="9.85546875" style="35"/>
    <col min="257" max="257" width="3.140625" style="35" customWidth="1"/>
    <col min="258" max="258" width="10.7109375" style="35" customWidth="1"/>
    <col min="259" max="259" width="57.42578125" style="35" customWidth="1"/>
    <col min="260" max="260" width="7.5703125" style="35" customWidth="1"/>
    <col min="261" max="261" width="12" style="35" customWidth="1"/>
    <col min="262" max="262" width="11.5703125" style="35" customWidth="1"/>
    <col min="263" max="263" width="0" style="35" hidden="1" customWidth="1"/>
    <col min="264" max="264" width="8" style="35" customWidth="1"/>
    <col min="265" max="265" width="9.42578125" style="35" customWidth="1"/>
    <col min="266" max="266" width="8.5703125" style="35" customWidth="1"/>
    <col min="267" max="267" width="8.85546875" style="35" customWidth="1"/>
    <col min="268" max="268" width="10" style="35" customWidth="1"/>
    <col min="269" max="269" width="9.28515625" style="35" customWidth="1"/>
    <col min="270" max="270" width="9.140625" style="35" customWidth="1"/>
    <col min="271" max="271" width="9.85546875" style="35" customWidth="1"/>
    <col min="272" max="272" width="8.140625" style="35" customWidth="1"/>
    <col min="273" max="273" width="0.7109375" style="35" customWidth="1"/>
    <col min="274" max="512" width="9.85546875" style="35"/>
    <col min="513" max="513" width="3.140625" style="35" customWidth="1"/>
    <col min="514" max="514" width="10.7109375" style="35" customWidth="1"/>
    <col min="515" max="515" width="57.42578125" style="35" customWidth="1"/>
    <col min="516" max="516" width="7.5703125" style="35" customWidth="1"/>
    <col min="517" max="517" width="12" style="35" customWidth="1"/>
    <col min="518" max="518" width="11.5703125" style="35" customWidth="1"/>
    <col min="519" max="519" width="0" style="35" hidden="1" customWidth="1"/>
    <col min="520" max="520" width="8" style="35" customWidth="1"/>
    <col min="521" max="521" width="9.42578125" style="35" customWidth="1"/>
    <col min="522" max="522" width="8.5703125" style="35" customWidth="1"/>
    <col min="523" max="523" width="8.85546875" style="35" customWidth="1"/>
    <col min="524" max="524" width="10" style="35" customWidth="1"/>
    <col min="525" max="525" width="9.28515625" style="35" customWidth="1"/>
    <col min="526" max="526" width="9.140625" style="35" customWidth="1"/>
    <col min="527" max="527" width="9.85546875" style="35" customWidth="1"/>
    <col min="528" max="528" width="8.140625" style="35" customWidth="1"/>
    <col min="529" max="529" width="0.7109375" style="35" customWidth="1"/>
    <col min="530" max="768" width="9.85546875" style="35"/>
    <col min="769" max="769" width="3.140625" style="35" customWidth="1"/>
    <col min="770" max="770" width="10.7109375" style="35" customWidth="1"/>
    <col min="771" max="771" width="57.42578125" style="35" customWidth="1"/>
    <col min="772" max="772" width="7.5703125" style="35" customWidth="1"/>
    <col min="773" max="773" width="12" style="35" customWidth="1"/>
    <col min="774" max="774" width="11.5703125" style="35" customWidth="1"/>
    <col min="775" max="775" width="0" style="35" hidden="1" customWidth="1"/>
    <col min="776" max="776" width="8" style="35" customWidth="1"/>
    <col min="777" max="777" width="9.42578125" style="35" customWidth="1"/>
    <col min="778" max="778" width="8.5703125" style="35" customWidth="1"/>
    <col min="779" max="779" width="8.85546875" style="35" customWidth="1"/>
    <col min="780" max="780" width="10" style="35" customWidth="1"/>
    <col min="781" max="781" width="9.28515625" style="35" customWidth="1"/>
    <col min="782" max="782" width="9.140625" style="35" customWidth="1"/>
    <col min="783" max="783" width="9.85546875" style="35" customWidth="1"/>
    <col min="784" max="784" width="8.140625" style="35" customWidth="1"/>
    <col min="785" max="785" width="0.7109375" style="35" customWidth="1"/>
    <col min="786" max="1024" width="9.85546875" style="35"/>
    <col min="1025" max="1025" width="3.140625" style="35" customWidth="1"/>
    <col min="1026" max="1026" width="10.7109375" style="35" customWidth="1"/>
    <col min="1027" max="1027" width="57.42578125" style="35" customWidth="1"/>
    <col min="1028" max="1028" width="7.5703125" style="35" customWidth="1"/>
    <col min="1029" max="1029" width="12" style="35" customWidth="1"/>
    <col min="1030" max="1030" width="11.5703125" style="35" customWidth="1"/>
    <col min="1031" max="1031" width="0" style="35" hidden="1" customWidth="1"/>
    <col min="1032" max="1032" width="8" style="35" customWidth="1"/>
    <col min="1033" max="1033" width="9.42578125" style="35" customWidth="1"/>
    <col min="1034" max="1034" width="8.5703125" style="35" customWidth="1"/>
    <col min="1035" max="1035" width="8.85546875" style="35" customWidth="1"/>
    <col min="1036" max="1036" width="10" style="35" customWidth="1"/>
    <col min="1037" max="1037" width="9.28515625" style="35" customWidth="1"/>
    <col min="1038" max="1038" width="9.140625" style="35" customWidth="1"/>
    <col min="1039" max="1039" width="9.85546875" style="35" customWidth="1"/>
    <col min="1040" max="1040" width="8.140625" style="35" customWidth="1"/>
    <col min="1041" max="1041" width="0.7109375" style="35" customWidth="1"/>
    <col min="1042" max="1280" width="9.85546875" style="35"/>
    <col min="1281" max="1281" width="3.140625" style="35" customWidth="1"/>
    <col min="1282" max="1282" width="10.7109375" style="35" customWidth="1"/>
    <col min="1283" max="1283" width="57.42578125" style="35" customWidth="1"/>
    <col min="1284" max="1284" width="7.5703125" style="35" customWidth="1"/>
    <col min="1285" max="1285" width="12" style="35" customWidth="1"/>
    <col min="1286" max="1286" width="11.5703125" style="35" customWidth="1"/>
    <col min="1287" max="1287" width="0" style="35" hidden="1" customWidth="1"/>
    <col min="1288" max="1288" width="8" style="35" customWidth="1"/>
    <col min="1289" max="1289" width="9.42578125" style="35" customWidth="1"/>
    <col min="1290" max="1290" width="8.5703125" style="35" customWidth="1"/>
    <col min="1291" max="1291" width="8.85546875" style="35" customWidth="1"/>
    <col min="1292" max="1292" width="10" style="35" customWidth="1"/>
    <col min="1293" max="1293" width="9.28515625" style="35" customWidth="1"/>
    <col min="1294" max="1294" width="9.140625" style="35" customWidth="1"/>
    <col min="1295" max="1295" width="9.85546875" style="35" customWidth="1"/>
    <col min="1296" max="1296" width="8.140625" style="35" customWidth="1"/>
    <col min="1297" max="1297" width="0.7109375" style="35" customWidth="1"/>
    <col min="1298" max="1536" width="9.85546875" style="35"/>
    <col min="1537" max="1537" width="3.140625" style="35" customWidth="1"/>
    <col min="1538" max="1538" width="10.7109375" style="35" customWidth="1"/>
    <col min="1539" max="1539" width="57.42578125" style="35" customWidth="1"/>
    <col min="1540" max="1540" width="7.5703125" style="35" customWidth="1"/>
    <col min="1541" max="1541" width="12" style="35" customWidth="1"/>
    <col min="1542" max="1542" width="11.5703125" style="35" customWidth="1"/>
    <col min="1543" max="1543" width="0" style="35" hidden="1" customWidth="1"/>
    <col min="1544" max="1544" width="8" style="35" customWidth="1"/>
    <col min="1545" max="1545" width="9.42578125" style="35" customWidth="1"/>
    <col min="1546" max="1546" width="8.5703125" style="35" customWidth="1"/>
    <col min="1547" max="1547" width="8.85546875" style="35" customWidth="1"/>
    <col min="1548" max="1548" width="10" style="35" customWidth="1"/>
    <col min="1549" max="1549" width="9.28515625" style="35" customWidth="1"/>
    <col min="1550" max="1550" width="9.140625" style="35" customWidth="1"/>
    <col min="1551" max="1551" width="9.85546875" style="35" customWidth="1"/>
    <col min="1552" max="1552" width="8.140625" style="35" customWidth="1"/>
    <col min="1553" max="1553" width="0.7109375" style="35" customWidth="1"/>
    <col min="1554" max="1792" width="9.85546875" style="35"/>
    <col min="1793" max="1793" width="3.140625" style="35" customWidth="1"/>
    <col min="1794" max="1794" width="10.7109375" style="35" customWidth="1"/>
    <col min="1795" max="1795" width="57.42578125" style="35" customWidth="1"/>
    <col min="1796" max="1796" width="7.5703125" style="35" customWidth="1"/>
    <col min="1797" max="1797" width="12" style="35" customWidth="1"/>
    <col min="1798" max="1798" width="11.5703125" style="35" customWidth="1"/>
    <col min="1799" max="1799" width="0" style="35" hidden="1" customWidth="1"/>
    <col min="1800" max="1800" width="8" style="35" customWidth="1"/>
    <col min="1801" max="1801" width="9.42578125" style="35" customWidth="1"/>
    <col min="1802" max="1802" width="8.5703125" style="35" customWidth="1"/>
    <col min="1803" max="1803" width="8.85546875" style="35" customWidth="1"/>
    <col min="1804" max="1804" width="10" style="35" customWidth="1"/>
    <col min="1805" max="1805" width="9.28515625" style="35" customWidth="1"/>
    <col min="1806" max="1806" width="9.140625" style="35" customWidth="1"/>
    <col min="1807" max="1807" width="9.85546875" style="35" customWidth="1"/>
    <col min="1808" max="1808" width="8.140625" style="35" customWidth="1"/>
    <col min="1809" max="1809" width="0.7109375" style="35" customWidth="1"/>
    <col min="1810" max="2048" width="9.85546875" style="35"/>
    <col min="2049" max="2049" width="3.140625" style="35" customWidth="1"/>
    <col min="2050" max="2050" width="10.7109375" style="35" customWidth="1"/>
    <col min="2051" max="2051" width="57.42578125" style="35" customWidth="1"/>
    <col min="2052" max="2052" width="7.5703125" style="35" customWidth="1"/>
    <col min="2053" max="2053" width="12" style="35" customWidth="1"/>
    <col min="2054" max="2054" width="11.5703125" style="35" customWidth="1"/>
    <col min="2055" max="2055" width="0" style="35" hidden="1" customWidth="1"/>
    <col min="2056" max="2056" width="8" style="35" customWidth="1"/>
    <col min="2057" max="2057" width="9.42578125" style="35" customWidth="1"/>
    <col min="2058" max="2058" width="8.5703125" style="35" customWidth="1"/>
    <col min="2059" max="2059" width="8.85546875" style="35" customWidth="1"/>
    <col min="2060" max="2060" width="10" style="35" customWidth="1"/>
    <col min="2061" max="2061" width="9.28515625" style="35" customWidth="1"/>
    <col min="2062" max="2062" width="9.140625" style="35" customWidth="1"/>
    <col min="2063" max="2063" width="9.85546875" style="35" customWidth="1"/>
    <col min="2064" max="2064" width="8.140625" style="35" customWidth="1"/>
    <col min="2065" max="2065" width="0.7109375" style="35" customWidth="1"/>
    <col min="2066" max="2304" width="9.85546875" style="35"/>
    <col min="2305" max="2305" width="3.140625" style="35" customWidth="1"/>
    <col min="2306" max="2306" width="10.7109375" style="35" customWidth="1"/>
    <col min="2307" max="2307" width="57.42578125" style="35" customWidth="1"/>
    <col min="2308" max="2308" width="7.5703125" style="35" customWidth="1"/>
    <col min="2309" max="2309" width="12" style="35" customWidth="1"/>
    <col min="2310" max="2310" width="11.5703125" style="35" customWidth="1"/>
    <col min="2311" max="2311" width="0" style="35" hidden="1" customWidth="1"/>
    <col min="2312" max="2312" width="8" style="35" customWidth="1"/>
    <col min="2313" max="2313" width="9.42578125" style="35" customWidth="1"/>
    <col min="2314" max="2314" width="8.5703125" style="35" customWidth="1"/>
    <col min="2315" max="2315" width="8.85546875" style="35" customWidth="1"/>
    <col min="2316" max="2316" width="10" style="35" customWidth="1"/>
    <col min="2317" max="2317" width="9.28515625" style="35" customWidth="1"/>
    <col min="2318" max="2318" width="9.140625" style="35" customWidth="1"/>
    <col min="2319" max="2319" width="9.85546875" style="35" customWidth="1"/>
    <col min="2320" max="2320" width="8.140625" style="35" customWidth="1"/>
    <col min="2321" max="2321" width="0.7109375" style="35" customWidth="1"/>
    <col min="2322" max="2560" width="9.85546875" style="35"/>
    <col min="2561" max="2561" width="3.140625" style="35" customWidth="1"/>
    <col min="2562" max="2562" width="10.7109375" style="35" customWidth="1"/>
    <col min="2563" max="2563" width="57.42578125" style="35" customWidth="1"/>
    <col min="2564" max="2564" width="7.5703125" style="35" customWidth="1"/>
    <col min="2565" max="2565" width="12" style="35" customWidth="1"/>
    <col min="2566" max="2566" width="11.5703125" style="35" customWidth="1"/>
    <col min="2567" max="2567" width="0" style="35" hidden="1" customWidth="1"/>
    <col min="2568" max="2568" width="8" style="35" customWidth="1"/>
    <col min="2569" max="2569" width="9.42578125" style="35" customWidth="1"/>
    <col min="2570" max="2570" width="8.5703125" style="35" customWidth="1"/>
    <col min="2571" max="2571" width="8.85546875" style="35" customWidth="1"/>
    <col min="2572" max="2572" width="10" style="35" customWidth="1"/>
    <col min="2573" max="2573" width="9.28515625" style="35" customWidth="1"/>
    <col min="2574" max="2574" width="9.140625" style="35" customWidth="1"/>
    <col min="2575" max="2575" width="9.85546875" style="35" customWidth="1"/>
    <col min="2576" max="2576" width="8.140625" style="35" customWidth="1"/>
    <col min="2577" max="2577" width="0.7109375" style="35" customWidth="1"/>
    <col min="2578" max="2816" width="9.85546875" style="35"/>
    <col min="2817" max="2817" width="3.140625" style="35" customWidth="1"/>
    <col min="2818" max="2818" width="10.7109375" style="35" customWidth="1"/>
    <col min="2819" max="2819" width="57.42578125" style="35" customWidth="1"/>
    <col min="2820" max="2820" width="7.5703125" style="35" customWidth="1"/>
    <col min="2821" max="2821" width="12" style="35" customWidth="1"/>
    <col min="2822" max="2822" width="11.5703125" style="35" customWidth="1"/>
    <col min="2823" max="2823" width="0" style="35" hidden="1" customWidth="1"/>
    <col min="2824" max="2824" width="8" style="35" customWidth="1"/>
    <col min="2825" max="2825" width="9.42578125" style="35" customWidth="1"/>
    <col min="2826" max="2826" width="8.5703125" style="35" customWidth="1"/>
    <col min="2827" max="2827" width="8.85546875" style="35" customWidth="1"/>
    <col min="2828" max="2828" width="10" style="35" customWidth="1"/>
    <col min="2829" max="2829" width="9.28515625" style="35" customWidth="1"/>
    <col min="2830" max="2830" width="9.140625" style="35" customWidth="1"/>
    <col min="2831" max="2831" width="9.85546875" style="35" customWidth="1"/>
    <col min="2832" max="2832" width="8.140625" style="35" customWidth="1"/>
    <col min="2833" max="2833" width="0.7109375" style="35" customWidth="1"/>
    <col min="2834" max="3072" width="9.85546875" style="35"/>
    <col min="3073" max="3073" width="3.140625" style="35" customWidth="1"/>
    <col min="3074" max="3074" width="10.7109375" style="35" customWidth="1"/>
    <col min="3075" max="3075" width="57.42578125" style="35" customWidth="1"/>
    <col min="3076" max="3076" width="7.5703125" style="35" customWidth="1"/>
    <col min="3077" max="3077" width="12" style="35" customWidth="1"/>
    <col min="3078" max="3078" width="11.5703125" style="35" customWidth="1"/>
    <col min="3079" max="3079" width="0" style="35" hidden="1" customWidth="1"/>
    <col min="3080" max="3080" width="8" style="35" customWidth="1"/>
    <col min="3081" max="3081" width="9.42578125" style="35" customWidth="1"/>
    <col min="3082" max="3082" width="8.5703125" style="35" customWidth="1"/>
    <col min="3083" max="3083" width="8.85546875" style="35" customWidth="1"/>
    <col min="3084" max="3084" width="10" style="35" customWidth="1"/>
    <col min="3085" max="3085" width="9.28515625" style="35" customWidth="1"/>
    <col min="3086" max="3086" width="9.140625" style="35" customWidth="1"/>
    <col min="3087" max="3087" width="9.85546875" style="35" customWidth="1"/>
    <col min="3088" max="3088" width="8.140625" style="35" customWidth="1"/>
    <col min="3089" max="3089" width="0.7109375" style="35" customWidth="1"/>
    <col min="3090" max="3328" width="9.85546875" style="35"/>
    <col min="3329" max="3329" width="3.140625" style="35" customWidth="1"/>
    <col min="3330" max="3330" width="10.7109375" style="35" customWidth="1"/>
    <col min="3331" max="3331" width="57.42578125" style="35" customWidth="1"/>
    <col min="3332" max="3332" width="7.5703125" style="35" customWidth="1"/>
    <col min="3333" max="3333" width="12" style="35" customWidth="1"/>
    <col min="3334" max="3334" width="11.5703125" style="35" customWidth="1"/>
    <col min="3335" max="3335" width="0" style="35" hidden="1" customWidth="1"/>
    <col min="3336" max="3336" width="8" style="35" customWidth="1"/>
    <col min="3337" max="3337" width="9.42578125" style="35" customWidth="1"/>
    <col min="3338" max="3338" width="8.5703125" style="35" customWidth="1"/>
    <col min="3339" max="3339" width="8.85546875" style="35" customWidth="1"/>
    <col min="3340" max="3340" width="10" style="35" customWidth="1"/>
    <col min="3341" max="3341" width="9.28515625" style="35" customWidth="1"/>
    <col min="3342" max="3342" width="9.140625" style="35" customWidth="1"/>
    <col min="3343" max="3343" width="9.85546875" style="35" customWidth="1"/>
    <col min="3344" max="3344" width="8.140625" style="35" customWidth="1"/>
    <col min="3345" max="3345" width="0.7109375" style="35" customWidth="1"/>
    <col min="3346" max="3584" width="9.85546875" style="35"/>
    <col min="3585" max="3585" width="3.140625" style="35" customWidth="1"/>
    <col min="3586" max="3586" width="10.7109375" style="35" customWidth="1"/>
    <col min="3587" max="3587" width="57.42578125" style="35" customWidth="1"/>
    <col min="3588" max="3588" width="7.5703125" style="35" customWidth="1"/>
    <col min="3589" max="3589" width="12" style="35" customWidth="1"/>
    <col min="3590" max="3590" width="11.5703125" style="35" customWidth="1"/>
    <col min="3591" max="3591" width="0" style="35" hidden="1" customWidth="1"/>
    <col min="3592" max="3592" width="8" style="35" customWidth="1"/>
    <col min="3593" max="3593" width="9.42578125" style="35" customWidth="1"/>
    <col min="3594" max="3594" width="8.5703125" style="35" customWidth="1"/>
    <col min="3595" max="3595" width="8.85546875" style="35" customWidth="1"/>
    <col min="3596" max="3596" width="10" style="35" customWidth="1"/>
    <col min="3597" max="3597" width="9.28515625" style="35" customWidth="1"/>
    <col min="3598" max="3598" width="9.140625" style="35" customWidth="1"/>
    <col min="3599" max="3599" width="9.85546875" style="35" customWidth="1"/>
    <col min="3600" max="3600" width="8.140625" style="35" customWidth="1"/>
    <col min="3601" max="3601" width="0.7109375" style="35" customWidth="1"/>
    <col min="3602" max="3840" width="9.85546875" style="35"/>
    <col min="3841" max="3841" width="3.140625" style="35" customWidth="1"/>
    <col min="3842" max="3842" width="10.7109375" style="35" customWidth="1"/>
    <col min="3843" max="3843" width="57.42578125" style="35" customWidth="1"/>
    <col min="3844" max="3844" width="7.5703125" style="35" customWidth="1"/>
    <col min="3845" max="3845" width="12" style="35" customWidth="1"/>
    <col min="3846" max="3846" width="11.5703125" style="35" customWidth="1"/>
    <col min="3847" max="3847" width="0" style="35" hidden="1" customWidth="1"/>
    <col min="3848" max="3848" width="8" style="35" customWidth="1"/>
    <col min="3849" max="3849" width="9.42578125" style="35" customWidth="1"/>
    <col min="3850" max="3850" width="8.5703125" style="35" customWidth="1"/>
    <col min="3851" max="3851" width="8.85546875" style="35" customWidth="1"/>
    <col min="3852" max="3852" width="10" style="35" customWidth="1"/>
    <col min="3853" max="3853" width="9.28515625" style="35" customWidth="1"/>
    <col min="3854" max="3854" width="9.140625" style="35" customWidth="1"/>
    <col min="3855" max="3855" width="9.85546875" style="35" customWidth="1"/>
    <col min="3856" max="3856" width="8.140625" style="35" customWidth="1"/>
    <col min="3857" max="3857" width="0.7109375" style="35" customWidth="1"/>
    <col min="3858" max="4096" width="9.85546875" style="35"/>
    <col min="4097" max="4097" width="3.140625" style="35" customWidth="1"/>
    <col min="4098" max="4098" width="10.7109375" style="35" customWidth="1"/>
    <col min="4099" max="4099" width="57.42578125" style="35" customWidth="1"/>
    <col min="4100" max="4100" width="7.5703125" style="35" customWidth="1"/>
    <col min="4101" max="4101" width="12" style="35" customWidth="1"/>
    <col min="4102" max="4102" width="11.5703125" style="35" customWidth="1"/>
    <col min="4103" max="4103" width="0" style="35" hidden="1" customWidth="1"/>
    <col min="4104" max="4104" width="8" style="35" customWidth="1"/>
    <col min="4105" max="4105" width="9.42578125" style="35" customWidth="1"/>
    <col min="4106" max="4106" width="8.5703125" style="35" customWidth="1"/>
    <col min="4107" max="4107" width="8.85546875" style="35" customWidth="1"/>
    <col min="4108" max="4108" width="10" style="35" customWidth="1"/>
    <col min="4109" max="4109" width="9.28515625" style="35" customWidth="1"/>
    <col min="4110" max="4110" width="9.140625" style="35" customWidth="1"/>
    <col min="4111" max="4111" width="9.85546875" style="35" customWidth="1"/>
    <col min="4112" max="4112" width="8.140625" style="35" customWidth="1"/>
    <col min="4113" max="4113" width="0.7109375" style="35" customWidth="1"/>
    <col min="4114" max="4352" width="9.85546875" style="35"/>
    <col min="4353" max="4353" width="3.140625" style="35" customWidth="1"/>
    <col min="4354" max="4354" width="10.7109375" style="35" customWidth="1"/>
    <col min="4355" max="4355" width="57.42578125" style="35" customWidth="1"/>
    <col min="4356" max="4356" width="7.5703125" style="35" customWidth="1"/>
    <col min="4357" max="4357" width="12" style="35" customWidth="1"/>
    <col min="4358" max="4358" width="11.5703125" style="35" customWidth="1"/>
    <col min="4359" max="4359" width="0" style="35" hidden="1" customWidth="1"/>
    <col min="4360" max="4360" width="8" style="35" customWidth="1"/>
    <col min="4361" max="4361" width="9.42578125" style="35" customWidth="1"/>
    <col min="4362" max="4362" width="8.5703125" style="35" customWidth="1"/>
    <col min="4363" max="4363" width="8.85546875" style="35" customWidth="1"/>
    <col min="4364" max="4364" width="10" style="35" customWidth="1"/>
    <col min="4365" max="4365" width="9.28515625" style="35" customWidth="1"/>
    <col min="4366" max="4366" width="9.140625" style="35" customWidth="1"/>
    <col min="4367" max="4367" width="9.85546875" style="35" customWidth="1"/>
    <col min="4368" max="4368" width="8.140625" style="35" customWidth="1"/>
    <col min="4369" max="4369" width="0.7109375" style="35" customWidth="1"/>
    <col min="4370" max="4608" width="9.85546875" style="35"/>
    <col min="4609" max="4609" width="3.140625" style="35" customWidth="1"/>
    <col min="4610" max="4610" width="10.7109375" style="35" customWidth="1"/>
    <col min="4611" max="4611" width="57.42578125" style="35" customWidth="1"/>
    <col min="4612" max="4612" width="7.5703125" style="35" customWidth="1"/>
    <col min="4613" max="4613" width="12" style="35" customWidth="1"/>
    <col min="4614" max="4614" width="11.5703125" style="35" customWidth="1"/>
    <col min="4615" max="4615" width="0" style="35" hidden="1" customWidth="1"/>
    <col min="4616" max="4616" width="8" style="35" customWidth="1"/>
    <col min="4617" max="4617" width="9.42578125" style="35" customWidth="1"/>
    <col min="4618" max="4618" width="8.5703125" style="35" customWidth="1"/>
    <col min="4619" max="4619" width="8.85546875" style="35" customWidth="1"/>
    <col min="4620" max="4620" width="10" style="35" customWidth="1"/>
    <col min="4621" max="4621" width="9.28515625" style="35" customWidth="1"/>
    <col min="4622" max="4622" width="9.140625" style="35" customWidth="1"/>
    <col min="4623" max="4623" width="9.85546875" style="35" customWidth="1"/>
    <col min="4624" max="4624" width="8.140625" style="35" customWidth="1"/>
    <col min="4625" max="4625" width="0.7109375" style="35" customWidth="1"/>
    <col min="4626" max="4864" width="9.85546875" style="35"/>
    <col min="4865" max="4865" width="3.140625" style="35" customWidth="1"/>
    <col min="4866" max="4866" width="10.7109375" style="35" customWidth="1"/>
    <col min="4867" max="4867" width="57.42578125" style="35" customWidth="1"/>
    <col min="4868" max="4868" width="7.5703125" style="35" customWidth="1"/>
    <col min="4869" max="4869" width="12" style="35" customWidth="1"/>
    <col min="4870" max="4870" width="11.5703125" style="35" customWidth="1"/>
    <col min="4871" max="4871" width="0" style="35" hidden="1" customWidth="1"/>
    <col min="4872" max="4872" width="8" style="35" customWidth="1"/>
    <col min="4873" max="4873" width="9.42578125" style="35" customWidth="1"/>
    <col min="4874" max="4874" width="8.5703125" style="35" customWidth="1"/>
    <col min="4875" max="4875" width="8.85546875" style="35" customWidth="1"/>
    <col min="4876" max="4876" width="10" style="35" customWidth="1"/>
    <col min="4877" max="4877" width="9.28515625" style="35" customWidth="1"/>
    <col min="4878" max="4878" width="9.140625" style="35" customWidth="1"/>
    <col min="4879" max="4879" width="9.85546875" style="35" customWidth="1"/>
    <col min="4880" max="4880" width="8.140625" style="35" customWidth="1"/>
    <col min="4881" max="4881" width="0.7109375" style="35" customWidth="1"/>
    <col min="4882" max="5120" width="9.85546875" style="35"/>
    <col min="5121" max="5121" width="3.140625" style="35" customWidth="1"/>
    <col min="5122" max="5122" width="10.7109375" style="35" customWidth="1"/>
    <col min="5123" max="5123" width="57.42578125" style="35" customWidth="1"/>
    <col min="5124" max="5124" width="7.5703125" style="35" customWidth="1"/>
    <col min="5125" max="5125" width="12" style="35" customWidth="1"/>
    <col min="5126" max="5126" width="11.5703125" style="35" customWidth="1"/>
    <col min="5127" max="5127" width="0" style="35" hidden="1" customWidth="1"/>
    <col min="5128" max="5128" width="8" style="35" customWidth="1"/>
    <col min="5129" max="5129" width="9.42578125" style="35" customWidth="1"/>
    <col min="5130" max="5130" width="8.5703125" style="35" customWidth="1"/>
    <col min="5131" max="5131" width="8.85546875" style="35" customWidth="1"/>
    <col min="5132" max="5132" width="10" style="35" customWidth="1"/>
    <col min="5133" max="5133" width="9.28515625" style="35" customWidth="1"/>
    <col min="5134" max="5134" width="9.140625" style="35" customWidth="1"/>
    <col min="5135" max="5135" width="9.85546875" style="35" customWidth="1"/>
    <col min="5136" max="5136" width="8.140625" style="35" customWidth="1"/>
    <col min="5137" max="5137" width="0.7109375" style="35" customWidth="1"/>
    <col min="5138" max="5376" width="9.85546875" style="35"/>
    <col min="5377" max="5377" width="3.140625" style="35" customWidth="1"/>
    <col min="5378" max="5378" width="10.7109375" style="35" customWidth="1"/>
    <col min="5379" max="5379" width="57.42578125" style="35" customWidth="1"/>
    <col min="5380" max="5380" width="7.5703125" style="35" customWidth="1"/>
    <col min="5381" max="5381" width="12" style="35" customWidth="1"/>
    <col min="5382" max="5382" width="11.5703125" style="35" customWidth="1"/>
    <col min="5383" max="5383" width="0" style="35" hidden="1" customWidth="1"/>
    <col min="5384" max="5384" width="8" style="35" customWidth="1"/>
    <col min="5385" max="5385" width="9.42578125" style="35" customWidth="1"/>
    <col min="5386" max="5386" width="8.5703125" style="35" customWidth="1"/>
    <col min="5387" max="5387" width="8.85546875" style="35" customWidth="1"/>
    <col min="5388" max="5388" width="10" style="35" customWidth="1"/>
    <col min="5389" max="5389" width="9.28515625" style="35" customWidth="1"/>
    <col min="5390" max="5390" width="9.140625" style="35" customWidth="1"/>
    <col min="5391" max="5391" width="9.85546875" style="35" customWidth="1"/>
    <col min="5392" max="5392" width="8.140625" style="35" customWidth="1"/>
    <col min="5393" max="5393" width="0.7109375" style="35" customWidth="1"/>
    <col min="5394" max="5632" width="9.85546875" style="35"/>
    <col min="5633" max="5633" width="3.140625" style="35" customWidth="1"/>
    <col min="5634" max="5634" width="10.7109375" style="35" customWidth="1"/>
    <col min="5635" max="5635" width="57.42578125" style="35" customWidth="1"/>
    <col min="5636" max="5636" width="7.5703125" style="35" customWidth="1"/>
    <col min="5637" max="5637" width="12" style="35" customWidth="1"/>
    <col min="5638" max="5638" width="11.5703125" style="35" customWidth="1"/>
    <col min="5639" max="5639" width="0" style="35" hidden="1" customWidth="1"/>
    <col min="5640" max="5640" width="8" style="35" customWidth="1"/>
    <col min="5641" max="5641" width="9.42578125" style="35" customWidth="1"/>
    <col min="5642" max="5642" width="8.5703125" style="35" customWidth="1"/>
    <col min="5643" max="5643" width="8.85546875" style="35" customWidth="1"/>
    <col min="5644" max="5644" width="10" style="35" customWidth="1"/>
    <col min="5645" max="5645" width="9.28515625" style="35" customWidth="1"/>
    <col min="5646" max="5646" width="9.140625" style="35" customWidth="1"/>
    <col min="5647" max="5647" width="9.85546875" style="35" customWidth="1"/>
    <col min="5648" max="5648" width="8.140625" style="35" customWidth="1"/>
    <col min="5649" max="5649" width="0.7109375" style="35" customWidth="1"/>
    <col min="5650" max="5888" width="9.85546875" style="35"/>
    <col min="5889" max="5889" width="3.140625" style="35" customWidth="1"/>
    <col min="5890" max="5890" width="10.7109375" style="35" customWidth="1"/>
    <col min="5891" max="5891" width="57.42578125" style="35" customWidth="1"/>
    <col min="5892" max="5892" width="7.5703125" style="35" customWidth="1"/>
    <col min="5893" max="5893" width="12" style="35" customWidth="1"/>
    <col min="5894" max="5894" width="11.5703125" style="35" customWidth="1"/>
    <col min="5895" max="5895" width="0" style="35" hidden="1" customWidth="1"/>
    <col min="5896" max="5896" width="8" style="35" customWidth="1"/>
    <col min="5897" max="5897" width="9.42578125" style="35" customWidth="1"/>
    <col min="5898" max="5898" width="8.5703125" style="35" customWidth="1"/>
    <col min="5899" max="5899" width="8.85546875" style="35" customWidth="1"/>
    <col min="5900" max="5900" width="10" style="35" customWidth="1"/>
    <col min="5901" max="5901" width="9.28515625" style="35" customWidth="1"/>
    <col min="5902" max="5902" width="9.140625" style="35" customWidth="1"/>
    <col min="5903" max="5903" width="9.85546875" style="35" customWidth="1"/>
    <col min="5904" max="5904" width="8.140625" style="35" customWidth="1"/>
    <col min="5905" max="5905" width="0.7109375" style="35" customWidth="1"/>
    <col min="5906" max="6144" width="9.85546875" style="35"/>
    <col min="6145" max="6145" width="3.140625" style="35" customWidth="1"/>
    <col min="6146" max="6146" width="10.7109375" style="35" customWidth="1"/>
    <col min="6147" max="6147" width="57.42578125" style="35" customWidth="1"/>
    <col min="6148" max="6148" width="7.5703125" style="35" customWidth="1"/>
    <col min="6149" max="6149" width="12" style="35" customWidth="1"/>
    <col min="6150" max="6150" width="11.5703125" style="35" customWidth="1"/>
    <col min="6151" max="6151" width="0" style="35" hidden="1" customWidth="1"/>
    <col min="6152" max="6152" width="8" style="35" customWidth="1"/>
    <col min="6153" max="6153" width="9.42578125" style="35" customWidth="1"/>
    <col min="6154" max="6154" width="8.5703125" style="35" customWidth="1"/>
    <col min="6155" max="6155" width="8.85546875" style="35" customWidth="1"/>
    <col min="6156" max="6156" width="10" style="35" customWidth="1"/>
    <col min="6157" max="6157" width="9.28515625" style="35" customWidth="1"/>
    <col min="6158" max="6158" width="9.140625" style="35" customWidth="1"/>
    <col min="6159" max="6159" width="9.85546875" style="35" customWidth="1"/>
    <col min="6160" max="6160" width="8.140625" style="35" customWidth="1"/>
    <col min="6161" max="6161" width="0.7109375" style="35" customWidth="1"/>
    <col min="6162" max="6400" width="9.85546875" style="35"/>
    <col min="6401" max="6401" width="3.140625" style="35" customWidth="1"/>
    <col min="6402" max="6402" width="10.7109375" style="35" customWidth="1"/>
    <col min="6403" max="6403" width="57.42578125" style="35" customWidth="1"/>
    <col min="6404" max="6404" width="7.5703125" style="35" customWidth="1"/>
    <col min="6405" max="6405" width="12" style="35" customWidth="1"/>
    <col min="6406" max="6406" width="11.5703125" style="35" customWidth="1"/>
    <col min="6407" max="6407" width="0" style="35" hidden="1" customWidth="1"/>
    <col min="6408" max="6408" width="8" style="35" customWidth="1"/>
    <col min="6409" max="6409" width="9.42578125" style="35" customWidth="1"/>
    <col min="6410" max="6410" width="8.5703125" style="35" customWidth="1"/>
    <col min="6411" max="6411" width="8.85546875" style="35" customWidth="1"/>
    <col min="6412" max="6412" width="10" style="35" customWidth="1"/>
    <col min="6413" max="6413" width="9.28515625" style="35" customWidth="1"/>
    <col min="6414" max="6414" width="9.140625" style="35" customWidth="1"/>
    <col min="6415" max="6415" width="9.85546875" style="35" customWidth="1"/>
    <col min="6416" max="6416" width="8.140625" style="35" customWidth="1"/>
    <col min="6417" max="6417" width="0.7109375" style="35" customWidth="1"/>
    <col min="6418" max="6656" width="9.85546875" style="35"/>
    <col min="6657" max="6657" width="3.140625" style="35" customWidth="1"/>
    <col min="6658" max="6658" width="10.7109375" style="35" customWidth="1"/>
    <col min="6659" max="6659" width="57.42578125" style="35" customWidth="1"/>
    <col min="6660" max="6660" width="7.5703125" style="35" customWidth="1"/>
    <col min="6661" max="6661" width="12" style="35" customWidth="1"/>
    <col min="6662" max="6662" width="11.5703125" style="35" customWidth="1"/>
    <col min="6663" max="6663" width="0" style="35" hidden="1" customWidth="1"/>
    <col min="6664" max="6664" width="8" style="35" customWidth="1"/>
    <col min="6665" max="6665" width="9.42578125" style="35" customWidth="1"/>
    <col min="6666" max="6666" width="8.5703125" style="35" customWidth="1"/>
    <col min="6667" max="6667" width="8.85546875" style="35" customWidth="1"/>
    <col min="6668" max="6668" width="10" style="35" customWidth="1"/>
    <col min="6669" max="6669" width="9.28515625" style="35" customWidth="1"/>
    <col min="6670" max="6670" width="9.140625" style="35" customWidth="1"/>
    <col min="6671" max="6671" width="9.85546875" style="35" customWidth="1"/>
    <col min="6672" max="6672" width="8.140625" style="35" customWidth="1"/>
    <col min="6673" max="6673" width="0.7109375" style="35" customWidth="1"/>
    <col min="6674" max="6912" width="9.85546875" style="35"/>
    <col min="6913" max="6913" width="3.140625" style="35" customWidth="1"/>
    <col min="6914" max="6914" width="10.7109375" style="35" customWidth="1"/>
    <col min="6915" max="6915" width="57.42578125" style="35" customWidth="1"/>
    <col min="6916" max="6916" width="7.5703125" style="35" customWidth="1"/>
    <col min="6917" max="6917" width="12" style="35" customWidth="1"/>
    <col min="6918" max="6918" width="11.5703125" style="35" customWidth="1"/>
    <col min="6919" max="6919" width="0" style="35" hidden="1" customWidth="1"/>
    <col min="6920" max="6920" width="8" style="35" customWidth="1"/>
    <col min="6921" max="6921" width="9.42578125" style="35" customWidth="1"/>
    <col min="6922" max="6922" width="8.5703125" style="35" customWidth="1"/>
    <col min="6923" max="6923" width="8.85546875" style="35" customWidth="1"/>
    <col min="6924" max="6924" width="10" style="35" customWidth="1"/>
    <col min="6925" max="6925" width="9.28515625" style="35" customWidth="1"/>
    <col min="6926" max="6926" width="9.140625" style="35" customWidth="1"/>
    <col min="6927" max="6927" width="9.85546875" style="35" customWidth="1"/>
    <col min="6928" max="6928" width="8.140625" style="35" customWidth="1"/>
    <col min="6929" max="6929" width="0.7109375" style="35" customWidth="1"/>
    <col min="6930" max="7168" width="9.85546875" style="35"/>
    <col min="7169" max="7169" width="3.140625" style="35" customWidth="1"/>
    <col min="7170" max="7170" width="10.7109375" style="35" customWidth="1"/>
    <col min="7171" max="7171" width="57.42578125" style="35" customWidth="1"/>
    <col min="7172" max="7172" width="7.5703125" style="35" customWidth="1"/>
    <col min="7173" max="7173" width="12" style="35" customWidth="1"/>
    <col min="7174" max="7174" width="11.5703125" style="35" customWidth="1"/>
    <col min="7175" max="7175" width="0" style="35" hidden="1" customWidth="1"/>
    <col min="7176" max="7176" width="8" style="35" customWidth="1"/>
    <col min="7177" max="7177" width="9.42578125" style="35" customWidth="1"/>
    <col min="7178" max="7178" width="8.5703125" style="35" customWidth="1"/>
    <col min="7179" max="7179" width="8.85546875" style="35" customWidth="1"/>
    <col min="7180" max="7180" width="10" style="35" customWidth="1"/>
    <col min="7181" max="7181" width="9.28515625" style="35" customWidth="1"/>
    <col min="7182" max="7182" width="9.140625" style="35" customWidth="1"/>
    <col min="7183" max="7183" width="9.85546875" style="35" customWidth="1"/>
    <col min="7184" max="7184" width="8.140625" style="35" customWidth="1"/>
    <col min="7185" max="7185" width="0.7109375" style="35" customWidth="1"/>
    <col min="7186" max="7424" width="9.85546875" style="35"/>
    <col min="7425" max="7425" width="3.140625" style="35" customWidth="1"/>
    <col min="7426" max="7426" width="10.7109375" style="35" customWidth="1"/>
    <col min="7427" max="7427" width="57.42578125" style="35" customWidth="1"/>
    <col min="7428" max="7428" width="7.5703125" style="35" customWidth="1"/>
    <col min="7429" max="7429" width="12" style="35" customWidth="1"/>
    <col min="7430" max="7430" width="11.5703125" style="35" customWidth="1"/>
    <col min="7431" max="7431" width="0" style="35" hidden="1" customWidth="1"/>
    <col min="7432" max="7432" width="8" style="35" customWidth="1"/>
    <col min="7433" max="7433" width="9.42578125" style="35" customWidth="1"/>
    <col min="7434" max="7434" width="8.5703125" style="35" customWidth="1"/>
    <col min="7435" max="7435" width="8.85546875" style="35" customWidth="1"/>
    <col min="7436" max="7436" width="10" style="35" customWidth="1"/>
    <col min="7437" max="7437" width="9.28515625" style="35" customWidth="1"/>
    <col min="7438" max="7438" width="9.140625" style="35" customWidth="1"/>
    <col min="7439" max="7439" width="9.85546875" style="35" customWidth="1"/>
    <col min="7440" max="7440" width="8.140625" style="35" customWidth="1"/>
    <col min="7441" max="7441" width="0.7109375" style="35" customWidth="1"/>
    <col min="7442" max="7680" width="9.85546875" style="35"/>
    <col min="7681" max="7681" width="3.140625" style="35" customWidth="1"/>
    <col min="7682" max="7682" width="10.7109375" style="35" customWidth="1"/>
    <col min="7683" max="7683" width="57.42578125" style="35" customWidth="1"/>
    <col min="7684" max="7684" width="7.5703125" style="35" customWidth="1"/>
    <col min="7685" max="7685" width="12" style="35" customWidth="1"/>
    <col min="7686" max="7686" width="11.5703125" style="35" customWidth="1"/>
    <col min="7687" max="7687" width="0" style="35" hidden="1" customWidth="1"/>
    <col min="7688" max="7688" width="8" style="35" customWidth="1"/>
    <col min="7689" max="7689" width="9.42578125" style="35" customWidth="1"/>
    <col min="7690" max="7690" width="8.5703125" style="35" customWidth="1"/>
    <col min="7691" max="7691" width="8.85546875" style="35" customWidth="1"/>
    <col min="7692" max="7692" width="10" style="35" customWidth="1"/>
    <col min="7693" max="7693" width="9.28515625" style="35" customWidth="1"/>
    <col min="7694" max="7694" width="9.140625" style="35" customWidth="1"/>
    <col min="7695" max="7695" width="9.85546875" style="35" customWidth="1"/>
    <col min="7696" max="7696" width="8.140625" style="35" customWidth="1"/>
    <col min="7697" max="7697" width="0.7109375" style="35" customWidth="1"/>
    <col min="7698" max="7936" width="9.85546875" style="35"/>
    <col min="7937" max="7937" width="3.140625" style="35" customWidth="1"/>
    <col min="7938" max="7938" width="10.7109375" style="35" customWidth="1"/>
    <col min="7939" max="7939" width="57.42578125" style="35" customWidth="1"/>
    <col min="7940" max="7940" width="7.5703125" style="35" customWidth="1"/>
    <col min="7941" max="7941" width="12" style="35" customWidth="1"/>
    <col min="7942" max="7942" width="11.5703125" style="35" customWidth="1"/>
    <col min="7943" max="7943" width="0" style="35" hidden="1" customWidth="1"/>
    <col min="7944" max="7944" width="8" style="35" customWidth="1"/>
    <col min="7945" max="7945" width="9.42578125" style="35" customWidth="1"/>
    <col min="7946" max="7946" width="8.5703125" style="35" customWidth="1"/>
    <col min="7947" max="7947" width="8.85546875" style="35" customWidth="1"/>
    <col min="7948" max="7948" width="10" style="35" customWidth="1"/>
    <col min="7949" max="7949" width="9.28515625" style="35" customWidth="1"/>
    <col min="7950" max="7950" width="9.140625" style="35" customWidth="1"/>
    <col min="7951" max="7951" width="9.85546875" style="35" customWidth="1"/>
    <col min="7952" max="7952" width="8.140625" style="35" customWidth="1"/>
    <col min="7953" max="7953" width="0.7109375" style="35" customWidth="1"/>
    <col min="7954" max="8192" width="9.85546875" style="35"/>
    <col min="8193" max="8193" width="3.140625" style="35" customWidth="1"/>
    <col min="8194" max="8194" width="10.7109375" style="35" customWidth="1"/>
    <col min="8195" max="8195" width="57.42578125" style="35" customWidth="1"/>
    <col min="8196" max="8196" width="7.5703125" style="35" customWidth="1"/>
    <col min="8197" max="8197" width="12" style="35" customWidth="1"/>
    <col min="8198" max="8198" width="11.5703125" style="35" customWidth="1"/>
    <col min="8199" max="8199" width="0" style="35" hidden="1" customWidth="1"/>
    <col min="8200" max="8200" width="8" style="35" customWidth="1"/>
    <col min="8201" max="8201" width="9.42578125" style="35" customWidth="1"/>
    <col min="8202" max="8202" width="8.5703125" style="35" customWidth="1"/>
    <col min="8203" max="8203" width="8.85546875" style="35" customWidth="1"/>
    <col min="8204" max="8204" width="10" style="35" customWidth="1"/>
    <col min="8205" max="8205" width="9.28515625" style="35" customWidth="1"/>
    <col min="8206" max="8206" width="9.140625" style="35" customWidth="1"/>
    <col min="8207" max="8207" width="9.85546875" style="35" customWidth="1"/>
    <col min="8208" max="8208" width="8.140625" style="35" customWidth="1"/>
    <col min="8209" max="8209" width="0.7109375" style="35" customWidth="1"/>
    <col min="8210" max="8448" width="9.85546875" style="35"/>
    <col min="8449" max="8449" width="3.140625" style="35" customWidth="1"/>
    <col min="8450" max="8450" width="10.7109375" style="35" customWidth="1"/>
    <col min="8451" max="8451" width="57.42578125" style="35" customWidth="1"/>
    <col min="8452" max="8452" width="7.5703125" style="35" customWidth="1"/>
    <col min="8453" max="8453" width="12" style="35" customWidth="1"/>
    <col min="8454" max="8454" width="11.5703125" style="35" customWidth="1"/>
    <col min="8455" max="8455" width="0" style="35" hidden="1" customWidth="1"/>
    <col min="8456" max="8456" width="8" style="35" customWidth="1"/>
    <col min="8457" max="8457" width="9.42578125" style="35" customWidth="1"/>
    <col min="8458" max="8458" width="8.5703125" style="35" customWidth="1"/>
    <col min="8459" max="8459" width="8.85546875" style="35" customWidth="1"/>
    <col min="8460" max="8460" width="10" style="35" customWidth="1"/>
    <col min="8461" max="8461" width="9.28515625" style="35" customWidth="1"/>
    <col min="8462" max="8462" width="9.140625" style="35" customWidth="1"/>
    <col min="8463" max="8463" width="9.85546875" style="35" customWidth="1"/>
    <col min="8464" max="8464" width="8.140625" style="35" customWidth="1"/>
    <col min="8465" max="8465" width="0.7109375" style="35" customWidth="1"/>
    <col min="8466" max="8704" width="9.85546875" style="35"/>
    <col min="8705" max="8705" width="3.140625" style="35" customWidth="1"/>
    <col min="8706" max="8706" width="10.7109375" style="35" customWidth="1"/>
    <col min="8707" max="8707" width="57.42578125" style="35" customWidth="1"/>
    <col min="8708" max="8708" width="7.5703125" style="35" customWidth="1"/>
    <col min="8709" max="8709" width="12" style="35" customWidth="1"/>
    <col min="8710" max="8710" width="11.5703125" style="35" customWidth="1"/>
    <col min="8711" max="8711" width="0" style="35" hidden="1" customWidth="1"/>
    <col min="8712" max="8712" width="8" style="35" customWidth="1"/>
    <col min="8713" max="8713" width="9.42578125" style="35" customWidth="1"/>
    <col min="8714" max="8714" width="8.5703125" style="35" customWidth="1"/>
    <col min="8715" max="8715" width="8.85546875" style="35" customWidth="1"/>
    <col min="8716" max="8716" width="10" style="35" customWidth="1"/>
    <col min="8717" max="8717" width="9.28515625" style="35" customWidth="1"/>
    <col min="8718" max="8718" width="9.140625" style="35" customWidth="1"/>
    <col min="8719" max="8719" width="9.85546875" style="35" customWidth="1"/>
    <col min="8720" max="8720" width="8.140625" style="35" customWidth="1"/>
    <col min="8721" max="8721" width="0.7109375" style="35" customWidth="1"/>
    <col min="8722" max="8960" width="9.85546875" style="35"/>
    <col min="8961" max="8961" width="3.140625" style="35" customWidth="1"/>
    <col min="8962" max="8962" width="10.7109375" style="35" customWidth="1"/>
    <col min="8963" max="8963" width="57.42578125" style="35" customWidth="1"/>
    <col min="8964" max="8964" width="7.5703125" style="35" customWidth="1"/>
    <col min="8965" max="8965" width="12" style="35" customWidth="1"/>
    <col min="8966" max="8966" width="11.5703125" style="35" customWidth="1"/>
    <col min="8967" max="8967" width="0" style="35" hidden="1" customWidth="1"/>
    <col min="8968" max="8968" width="8" style="35" customWidth="1"/>
    <col min="8969" max="8969" width="9.42578125" style="35" customWidth="1"/>
    <col min="8970" max="8970" width="8.5703125" style="35" customWidth="1"/>
    <col min="8971" max="8971" width="8.85546875" style="35" customWidth="1"/>
    <col min="8972" max="8972" width="10" style="35" customWidth="1"/>
    <col min="8973" max="8973" width="9.28515625" style="35" customWidth="1"/>
    <col min="8974" max="8974" width="9.140625" style="35" customWidth="1"/>
    <col min="8975" max="8975" width="9.85546875" style="35" customWidth="1"/>
    <col min="8976" max="8976" width="8.140625" style="35" customWidth="1"/>
    <col min="8977" max="8977" width="0.7109375" style="35" customWidth="1"/>
    <col min="8978" max="9216" width="9.85546875" style="35"/>
    <col min="9217" max="9217" width="3.140625" style="35" customWidth="1"/>
    <col min="9218" max="9218" width="10.7109375" style="35" customWidth="1"/>
    <col min="9219" max="9219" width="57.42578125" style="35" customWidth="1"/>
    <col min="9220" max="9220" width="7.5703125" style="35" customWidth="1"/>
    <col min="9221" max="9221" width="12" style="35" customWidth="1"/>
    <col min="9222" max="9222" width="11.5703125" style="35" customWidth="1"/>
    <col min="9223" max="9223" width="0" style="35" hidden="1" customWidth="1"/>
    <col min="9224" max="9224" width="8" style="35" customWidth="1"/>
    <col min="9225" max="9225" width="9.42578125" style="35" customWidth="1"/>
    <col min="9226" max="9226" width="8.5703125" style="35" customWidth="1"/>
    <col min="9227" max="9227" width="8.85546875" style="35" customWidth="1"/>
    <col min="9228" max="9228" width="10" style="35" customWidth="1"/>
    <col min="9229" max="9229" width="9.28515625" style="35" customWidth="1"/>
    <col min="9230" max="9230" width="9.140625" style="35" customWidth="1"/>
    <col min="9231" max="9231" width="9.85546875" style="35" customWidth="1"/>
    <col min="9232" max="9232" width="8.140625" style="35" customWidth="1"/>
    <col min="9233" max="9233" width="0.7109375" style="35" customWidth="1"/>
    <col min="9234" max="9472" width="9.85546875" style="35"/>
    <col min="9473" max="9473" width="3.140625" style="35" customWidth="1"/>
    <col min="9474" max="9474" width="10.7109375" style="35" customWidth="1"/>
    <col min="9475" max="9475" width="57.42578125" style="35" customWidth="1"/>
    <col min="9476" max="9476" width="7.5703125" style="35" customWidth="1"/>
    <col min="9477" max="9477" width="12" style="35" customWidth="1"/>
    <col min="9478" max="9478" width="11.5703125" style="35" customWidth="1"/>
    <col min="9479" max="9479" width="0" style="35" hidden="1" customWidth="1"/>
    <col min="9480" max="9480" width="8" style="35" customWidth="1"/>
    <col min="9481" max="9481" width="9.42578125" style="35" customWidth="1"/>
    <col min="9482" max="9482" width="8.5703125" style="35" customWidth="1"/>
    <col min="9483" max="9483" width="8.85546875" style="35" customWidth="1"/>
    <col min="9484" max="9484" width="10" style="35" customWidth="1"/>
    <col min="9485" max="9485" width="9.28515625" style="35" customWidth="1"/>
    <col min="9486" max="9486" width="9.140625" style="35" customWidth="1"/>
    <col min="9487" max="9487" width="9.85546875" style="35" customWidth="1"/>
    <col min="9488" max="9488" width="8.140625" style="35" customWidth="1"/>
    <col min="9489" max="9489" width="0.7109375" style="35" customWidth="1"/>
    <col min="9490" max="9728" width="9.85546875" style="35"/>
    <col min="9729" max="9729" width="3.140625" style="35" customWidth="1"/>
    <col min="9730" max="9730" width="10.7109375" style="35" customWidth="1"/>
    <col min="9731" max="9731" width="57.42578125" style="35" customWidth="1"/>
    <col min="9732" max="9732" width="7.5703125" style="35" customWidth="1"/>
    <col min="9733" max="9733" width="12" style="35" customWidth="1"/>
    <col min="9734" max="9734" width="11.5703125" style="35" customWidth="1"/>
    <col min="9735" max="9735" width="0" style="35" hidden="1" customWidth="1"/>
    <col min="9736" max="9736" width="8" style="35" customWidth="1"/>
    <col min="9737" max="9737" width="9.42578125" style="35" customWidth="1"/>
    <col min="9738" max="9738" width="8.5703125" style="35" customWidth="1"/>
    <col min="9739" max="9739" width="8.85546875" style="35" customWidth="1"/>
    <col min="9740" max="9740" width="10" style="35" customWidth="1"/>
    <col min="9741" max="9741" width="9.28515625" style="35" customWidth="1"/>
    <col min="9742" max="9742" width="9.140625" style="35" customWidth="1"/>
    <col min="9743" max="9743" width="9.85546875" style="35" customWidth="1"/>
    <col min="9744" max="9744" width="8.140625" style="35" customWidth="1"/>
    <col min="9745" max="9745" width="0.7109375" style="35" customWidth="1"/>
    <col min="9746" max="9984" width="9.85546875" style="35"/>
    <col min="9985" max="9985" width="3.140625" style="35" customWidth="1"/>
    <col min="9986" max="9986" width="10.7109375" style="35" customWidth="1"/>
    <col min="9987" max="9987" width="57.42578125" style="35" customWidth="1"/>
    <col min="9988" max="9988" width="7.5703125" style="35" customWidth="1"/>
    <col min="9989" max="9989" width="12" style="35" customWidth="1"/>
    <col min="9990" max="9990" width="11.5703125" style="35" customWidth="1"/>
    <col min="9991" max="9991" width="0" style="35" hidden="1" customWidth="1"/>
    <col min="9992" max="9992" width="8" style="35" customWidth="1"/>
    <col min="9993" max="9993" width="9.42578125" style="35" customWidth="1"/>
    <col min="9994" max="9994" width="8.5703125" style="35" customWidth="1"/>
    <col min="9995" max="9995" width="8.85546875" style="35" customWidth="1"/>
    <col min="9996" max="9996" width="10" style="35" customWidth="1"/>
    <col min="9997" max="9997" width="9.28515625" style="35" customWidth="1"/>
    <col min="9998" max="9998" width="9.140625" style="35" customWidth="1"/>
    <col min="9999" max="9999" width="9.85546875" style="35" customWidth="1"/>
    <col min="10000" max="10000" width="8.140625" style="35" customWidth="1"/>
    <col min="10001" max="10001" width="0.7109375" style="35" customWidth="1"/>
    <col min="10002" max="10240" width="9.85546875" style="35"/>
    <col min="10241" max="10241" width="3.140625" style="35" customWidth="1"/>
    <col min="10242" max="10242" width="10.7109375" style="35" customWidth="1"/>
    <col min="10243" max="10243" width="57.42578125" style="35" customWidth="1"/>
    <col min="10244" max="10244" width="7.5703125" style="35" customWidth="1"/>
    <col min="10245" max="10245" width="12" style="35" customWidth="1"/>
    <col min="10246" max="10246" width="11.5703125" style="35" customWidth="1"/>
    <col min="10247" max="10247" width="0" style="35" hidden="1" customWidth="1"/>
    <col min="10248" max="10248" width="8" style="35" customWidth="1"/>
    <col min="10249" max="10249" width="9.42578125" style="35" customWidth="1"/>
    <col min="10250" max="10250" width="8.5703125" style="35" customWidth="1"/>
    <col min="10251" max="10251" width="8.85546875" style="35" customWidth="1"/>
    <col min="10252" max="10252" width="10" style="35" customWidth="1"/>
    <col min="10253" max="10253" width="9.28515625" style="35" customWidth="1"/>
    <col min="10254" max="10254" width="9.140625" style="35" customWidth="1"/>
    <col min="10255" max="10255" width="9.85546875" style="35" customWidth="1"/>
    <col min="10256" max="10256" width="8.140625" style="35" customWidth="1"/>
    <col min="10257" max="10257" width="0.7109375" style="35" customWidth="1"/>
    <col min="10258" max="10496" width="9.85546875" style="35"/>
    <col min="10497" max="10497" width="3.140625" style="35" customWidth="1"/>
    <col min="10498" max="10498" width="10.7109375" style="35" customWidth="1"/>
    <col min="10499" max="10499" width="57.42578125" style="35" customWidth="1"/>
    <col min="10500" max="10500" width="7.5703125" style="35" customWidth="1"/>
    <col min="10501" max="10501" width="12" style="35" customWidth="1"/>
    <col min="10502" max="10502" width="11.5703125" style="35" customWidth="1"/>
    <col min="10503" max="10503" width="0" style="35" hidden="1" customWidth="1"/>
    <col min="10504" max="10504" width="8" style="35" customWidth="1"/>
    <col min="10505" max="10505" width="9.42578125" style="35" customWidth="1"/>
    <col min="10506" max="10506" width="8.5703125" style="35" customWidth="1"/>
    <col min="10507" max="10507" width="8.85546875" style="35" customWidth="1"/>
    <col min="10508" max="10508" width="10" style="35" customWidth="1"/>
    <col min="10509" max="10509" width="9.28515625" style="35" customWidth="1"/>
    <col min="10510" max="10510" width="9.140625" style="35" customWidth="1"/>
    <col min="10511" max="10511" width="9.85546875" style="35" customWidth="1"/>
    <col min="10512" max="10512" width="8.140625" style="35" customWidth="1"/>
    <col min="10513" max="10513" width="0.7109375" style="35" customWidth="1"/>
    <col min="10514" max="10752" width="9.85546875" style="35"/>
    <col min="10753" max="10753" width="3.140625" style="35" customWidth="1"/>
    <col min="10754" max="10754" width="10.7109375" style="35" customWidth="1"/>
    <col min="10755" max="10755" width="57.42578125" style="35" customWidth="1"/>
    <col min="10756" max="10756" width="7.5703125" style="35" customWidth="1"/>
    <col min="10757" max="10757" width="12" style="35" customWidth="1"/>
    <col min="10758" max="10758" width="11.5703125" style="35" customWidth="1"/>
    <col min="10759" max="10759" width="0" style="35" hidden="1" customWidth="1"/>
    <col min="10760" max="10760" width="8" style="35" customWidth="1"/>
    <col min="10761" max="10761" width="9.42578125" style="35" customWidth="1"/>
    <col min="10762" max="10762" width="8.5703125" style="35" customWidth="1"/>
    <col min="10763" max="10763" width="8.85546875" style="35" customWidth="1"/>
    <col min="10764" max="10764" width="10" style="35" customWidth="1"/>
    <col min="10765" max="10765" width="9.28515625" style="35" customWidth="1"/>
    <col min="10766" max="10766" width="9.140625" style="35" customWidth="1"/>
    <col min="10767" max="10767" width="9.85546875" style="35" customWidth="1"/>
    <col min="10768" max="10768" width="8.140625" style="35" customWidth="1"/>
    <col min="10769" max="10769" width="0.7109375" style="35" customWidth="1"/>
    <col min="10770" max="11008" width="9.85546875" style="35"/>
    <col min="11009" max="11009" width="3.140625" style="35" customWidth="1"/>
    <col min="11010" max="11010" width="10.7109375" style="35" customWidth="1"/>
    <col min="11011" max="11011" width="57.42578125" style="35" customWidth="1"/>
    <col min="11012" max="11012" width="7.5703125" style="35" customWidth="1"/>
    <col min="11013" max="11013" width="12" style="35" customWidth="1"/>
    <col min="11014" max="11014" width="11.5703125" style="35" customWidth="1"/>
    <col min="11015" max="11015" width="0" style="35" hidden="1" customWidth="1"/>
    <col min="11016" max="11016" width="8" style="35" customWidth="1"/>
    <col min="11017" max="11017" width="9.42578125" style="35" customWidth="1"/>
    <col min="11018" max="11018" width="8.5703125" style="35" customWidth="1"/>
    <col min="11019" max="11019" width="8.85546875" style="35" customWidth="1"/>
    <col min="11020" max="11020" width="10" style="35" customWidth="1"/>
    <col min="11021" max="11021" width="9.28515625" style="35" customWidth="1"/>
    <col min="11022" max="11022" width="9.140625" style="35" customWidth="1"/>
    <col min="11023" max="11023" width="9.85546875" style="35" customWidth="1"/>
    <col min="11024" max="11024" width="8.140625" style="35" customWidth="1"/>
    <col min="11025" max="11025" width="0.7109375" style="35" customWidth="1"/>
    <col min="11026" max="11264" width="9.85546875" style="35"/>
    <col min="11265" max="11265" width="3.140625" style="35" customWidth="1"/>
    <col min="11266" max="11266" width="10.7109375" style="35" customWidth="1"/>
    <col min="11267" max="11267" width="57.42578125" style="35" customWidth="1"/>
    <col min="11268" max="11268" width="7.5703125" style="35" customWidth="1"/>
    <col min="11269" max="11269" width="12" style="35" customWidth="1"/>
    <col min="11270" max="11270" width="11.5703125" style="35" customWidth="1"/>
    <col min="11271" max="11271" width="0" style="35" hidden="1" customWidth="1"/>
    <col min="11272" max="11272" width="8" style="35" customWidth="1"/>
    <col min="11273" max="11273" width="9.42578125" style="35" customWidth="1"/>
    <col min="11274" max="11274" width="8.5703125" style="35" customWidth="1"/>
    <col min="11275" max="11275" width="8.85546875" style="35" customWidth="1"/>
    <col min="11276" max="11276" width="10" style="35" customWidth="1"/>
    <col min="11277" max="11277" width="9.28515625" style="35" customWidth="1"/>
    <col min="11278" max="11278" width="9.140625" style="35" customWidth="1"/>
    <col min="11279" max="11279" width="9.85546875" style="35" customWidth="1"/>
    <col min="11280" max="11280" width="8.140625" style="35" customWidth="1"/>
    <col min="11281" max="11281" width="0.7109375" style="35" customWidth="1"/>
    <col min="11282" max="11520" width="9.85546875" style="35"/>
    <col min="11521" max="11521" width="3.140625" style="35" customWidth="1"/>
    <col min="11522" max="11522" width="10.7109375" style="35" customWidth="1"/>
    <col min="11523" max="11523" width="57.42578125" style="35" customWidth="1"/>
    <col min="11524" max="11524" width="7.5703125" style="35" customWidth="1"/>
    <col min="11525" max="11525" width="12" style="35" customWidth="1"/>
    <col min="11526" max="11526" width="11.5703125" style="35" customWidth="1"/>
    <col min="11527" max="11527" width="0" style="35" hidden="1" customWidth="1"/>
    <col min="11528" max="11528" width="8" style="35" customWidth="1"/>
    <col min="11529" max="11529" width="9.42578125" style="35" customWidth="1"/>
    <col min="11530" max="11530" width="8.5703125" style="35" customWidth="1"/>
    <col min="11531" max="11531" width="8.85546875" style="35" customWidth="1"/>
    <col min="11532" max="11532" width="10" style="35" customWidth="1"/>
    <col min="11533" max="11533" width="9.28515625" style="35" customWidth="1"/>
    <col min="11534" max="11534" width="9.140625" style="35" customWidth="1"/>
    <col min="11535" max="11535" width="9.85546875" style="35" customWidth="1"/>
    <col min="11536" max="11536" width="8.140625" style="35" customWidth="1"/>
    <col min="11537" max="11537" width="0.7109375" style="35" customWidth="1"/>
    <col min="11538" max="11776" width="9.85546875" style="35"/>
    <col min="11777" max="11777" width="3.140625" style="35" customWidth="1"/>
    <col min="11778" max="11778" width="10.7109375" style="35" customWidth="1"/>
    <col min="11779" max="11779" width="57.42578125" style="35" customWidth="1"/>
    <col min="11780" max="11780" width="7.5703125" style="35" customWidth="1"/>
    <col min="11781" max="11781" width="12" style="35" customWidth="1"/>
    <col min="11782" max="11782" width="11.5703125" style="35" customWidth="1"/>
    <col min="11783" max="11783" width="0" style="35" hidden="1" customWidth="1"/>
    <col min="11784" max="11784" width="8" style="35" customWidth="1"/>
    <col min="11785" max="11785" width="9.42578125" style="35" customWidth="1"/>
    <col min="11786" max="11786" width="8.5703125" style="35" customWidth="1"/>
    <col min="11787" max="11787" width="8.85546875" style="35" customWidth="1"/>
    <col min="11788" max="11788" width="10" style="35" customWidth="1"/>
    <col min="11789" max="11789" width="9.28515625" style="35" customWidth="1"/>
    <col min="11790" max="11790" width="9.140625" style="35" customWidth="1"/>
    <col min="11791" max="11791" width="9.85546875" style="35" customWidth="1"/>
    <col min="11792" max="11792" width="8.140625" style="35" customWidth="1"/>
    <col min="11793" max="11793" width="0.7109375" style="35" customWidth="1"/>
    <col min="11794" max="12032" width="9.85546875" style="35"/>
    <col min="12033" max="12033" width="3.140625" style="35" customWidth="1"/>
    <col min="12034" max="12034" width="10.7109375" style="35" customWidth="1"/>
    <col min="12035" max="12035" width="57.42578125" style="35" customWidth="1"/>
    <col min="12036" max="12036" width="7.5703125" style="35" customWidth="1"/>
    <col min="12037" max="12037" width="12" style="35" customWidth="1"/>
    <col min="12038" max="12038" width="11.5703125" style="35" customWidth="1"/>
    <col min="12039" max="12039" width="0" style="35" hidden="1" customWidth="1"/>
    <col min="12040" max="12040" width="8" style="35" customWidth="1"/>
    <col min="12041" max="12041" width="9.42578125" style="35" customWidth="1"/>
    <col min="12042" max="12042" width="8.5703125" style="35" customWidth="1"/>
    <col min="12043" max="12043" width="8.85546875" style="35" customWidth="1"/>
    <col min="12044" max="12044" width="10" style="35" customWidth="1"/>
    <col min="12045" max="12045" width="9.28515625" style="35" customWidth="1"/>
    <col min="12046" max="12046" width="9.140625" style="35" customWidth="1"/>
    <col min="12047" max="12047" width="9.85546875" style="35" customWidth="1"/>
    <col min="12048" max="12048" width="8.140625" style="35" customWidth="1"/>
    <col min="12049" max="12049" width="0.7109375" style="35" customWidth="1"/>
    <col min="12050" max="12288" width="9.85546875" style="35"/>
    <col min="12289" max="12289" width="3.140625" style="35" customWidth="1"/>
    <col min="12290" max="12290" width="10.7109375" style="35" customWidth="1"/>
    <col min="12291" max="12291" width="57.42578125" style="35" customWidth="1"/>
    <col min="12292" max="12292" width="7.5703125" style="35" customWidth="1"/>
    <col min="12293" max="12293" width="12" style="35" customWidth="1"/>
    <col min="12294" max="12294" width="11.5703125" style="35" customWidth="1"/>
    <col min="12295" max="12295" width="0" style="35" hidden="1" customWidth="1"/>
    <col min="12296" max="12296" width="8" style="35" customWidth="1"/>
    <col min="12297" max="12297" width="9.42578125" style="35" customWidth="1"/>
    <col min="12298" max="12298" width="8.5703125" style="35" customWidth="1"/>
    <col min="12299" max="12299" width="8.85546875" style="35" customWidth="1"/>
    <col min="12300" max="12300" width="10" style="35" customWidth="1"/>
    <col min="12301" max="12301" width="9.28515625" style="35" customWidth="1"/>
    <col min="12302" max="12302" width="9.140625" style="35" customWidth="1"/>
    <col min="12303" max="12303" width="9.85546875" style="35" customWidth="1"/>
    <col min="12304" max="12304" width="8.140625" style="35" customWidth="1"/>
    <col min="12305" max="12305" width="0.7109375" style="35" customWidth="1"/>
    <col min="12306" max="12544" width="9.85546875" style="35"/>
    <col min="12545" max="12545" width="3.140625" style="35" customWidth="1"/>
    <col min="12546" max="12546" width="10.7109375" style="35" customWidth="1"/>
    <col min="12547" max="12547" width="57.42578125" style="35" customWidth="1"/>
    <col min="12548" max="12548" width="7.5703125" style="35" customWidth="1"/>
    <col min="12549" max="12549" width="12" style="35" customWidth="1"/>
    <col min="12550" max="12550" width="11.5703125" style="35" customWidth="1"/>
    <col min="12551" max="12551" width="0" style="35" hidden="1" customWidth="1"/>
    <col min="12552" max="12552" width="8" style="35" customWidth="1"/>
    <col min="12553" max="12553" width="9.42578125" style="35" customWidth="1"/>
    <col min="12554" max="12554" width="8.5703125" style="35" customWidth="1"/>
    <col min="12555" max="12555" width="8.85546875" style="35" customWidth="1"/>
    <col min="12556" max="12556" width="10" style="35" customWidth="1"/>
    <col min="12557" max="12557" width="9.28515625" style="35" customWidth="1"/>
    <col min="12558" max="12558" width="9.140625" style="35" customWidth="1"/>
    <col min="12559" max="12559" width="9.85546875" style="35" customWidth="1"/>
    <col min="12560" max="12560" width="8.140625" style="35" customWidth="1"/>
    <col min="12561" max="12561" width="0.7109375" style="35" customWidth="1"/>
    <col min="12562" max="12800" width="9.85546875" style="35"/>
    <col min="12801" max="12801" width="3.140625" style="35" customWidth="1"/>
    <col min="12802" max="12802" width="10.7109375" style="35" customWidth="1"/>
    <col min="12803" max="12803" width="57.42578125" style="35" customWidth="1"/>
    <col min="12804" max="12804" width="7.5703125" style="35" customWidth="1"/>
    <col min="12805" max="12805" width="12" style="35" customWidth="1"/>
    <col min="12806" max="12806" width="11.5703125" style="35" customWidth="1"/>
    <col min="12807" max="12807" width="0" style="35" hidden="1" customWidth="1"/>
    <col min="12808" max="12808" width="8" style="35" customWidth="1"/>
    <col min="12809" max="12809" width="9.42578125" style="35" customWidth="1"/>
    <col min="12810" max="12810" width="8.5703125" style="35" customWidth="1"/>
    <col min="12811" max="12811" width="8.85546875" style="35" customWidth="1"/>
    <col min="12812" max="12812" width="10" style="35" customWidth="1"/>
    <col min="12813" max="12813" width="9.28515625" style="35" customWidth="1"/>
    <col min="12814" max="12814" width="9.140625" style="35" customWidth="1"/>
    <col min="12815" max="12815" width="9.85546875" style="35" customWidth="1"/>
    <col min="12816" max="12816" width="8.140625" style="35" customWidth="1"/>
    <col min="12817" max="12817" width="0.7109375" style="35" customWidth="1"/>
    <col min="12818" max="13056" width="9.85546875" style="35"/>
    <col min="13057" max="13057" width="3.140625" style="35" customWidth="1"/>
    <col min="13058" max="13058" width="10.7109375" style="35" customWidth="1"/>
    <col min="13059" max="13059" width="57.42578125" style="35" customWidth="1"/>
    <col min="13060" max="13060" width="7.5703125" style="35" customWidth="1"/>
    <col min="13061" max="13061" width="12" style="35" customWidth="1"/>
    <col min="13062" max="13062" width="11.5703125" style="35" customWidth="1"/>
    <col min="13063" max="13063" width="0" style="35" hidden="1" customWidth="1"/>
    <col min="13064" max="13064" width="8" style="35" customWidth="1"/>
    <col min="13065" max="13065" width="9.42578125" style="35" customWidth="1"/>
    <col min="13066" max="13066" width="8.5703125" style="35" customWidth="1"/>
    <col min="13067" max="13067" width="8.85546875" style="35" customWidth="1"/>
    <col min="13068" max="13068" width="10" style="35" customWidth="1"/>
    <col min="13069" max="13069" width="9.28515625" style="35" customWidth="1"/>
    <col min="13070" max="13070" width="9.140625" style="35" customWidth="1"/>
    <col min="13071" max="13071" width="9.85546875" style="35" customWidth="1"/>
    <col min="13072" max="13072" width="8.140625" style="35" customWidth="1"/>
    <col min="13073" max="13073" width="0.7109375" style="35" customWidth="1"/>
    <col min="13074" max="13312" width="9.85546875" style="35"/>
    <col min="13313" max="13313" width="3.140625" style="35" customWidth="1"/>
    <col min="13314" max="13314" width="10.7109375" style="35" customWidth="1"/>
    <col min="13315" max="13315" width="57.42578125" style="35" customWidth="1"/>
    <col min="13316" max="13316" width="7.5703125" style="35" customWidth="1"/>
    <col min="13317" max="13317" width="12" style="35" customWidth="1"/>
    <col min="13318" max="13318" width="11.5703125" style="35" customWidth="1"/>
    <col min="13319" max="13319" width="0" style="35" hidden="1" customWidth="1"/>
    <col min="13320" max="13320" width="8" style="35" customWidth="1"/>
    <col min="13321" max="13321" width="9.42578125" style="35" customWidth="1"/>
    <col min="13322" max="13322" width="8.5703125" style="35" customWidth="1"/>
    <col min="13323" max="13323" width="8.85546875" style="35" customWidth="1"/>
    <col min="13324" max="13324" width="10" style="35" customWidth="1"/>
    <col min="13325" max="13325" width="9.28515625" style="35" customWidth="1"/>
    <col min="13326" max="13326" width="9.140625" style="35" customWidth="1"/>
    <col min="13327" max="13327" width="9.85546875" style="35" customWidth="1"/>
    <col min="13328" max="13328" width="8.140625" style="35" customWidth="1"/>
    <col min="13329" max="13329" width="0.7109375" style="35" customWidth="1"/>
    <col min="13330" max="13568" width="9.85546875" style="35"/>
    <col min="13569" max="13569" width="3.140625" style="35" customWidth="1"/>
    <col min="13570" max="13570" width="10.7109375" style="35" customWidth="1"/>
    <col min="13571" max="13571" width="57.42578125" style="35" customWidth="1"/>
    <col min="13572" max="13572" width="7.5703125" style="35" customWidth="1"/>
    <col min="13573" max="13573" width="12" style="35" customWidth="1"/>
    <col min="13574" max="13574" width="11.5703125" style="35" customWidth="1"/>
    <col min="13575" max="13575" width="0" style="35" hidden="1" customWidth="1"/>
    <col min="13576" max="13576" width="8" style="35" customWidth="1"/>
    <col min="13577" max="13577" width="9.42578125" style="35" customWidth="1"/>
    <col min="13578" max="13578" width="8.5703125" style="35" customWidth="1"/>
    <col min="13579" max="13579" width="8.85546875" style="35" customWidth="1"/>
    <col min="13580" max="13580" width="10" style="35" customWidth="1"/>
    <col min="13581" max="13581" width="9.28515625" style="35" customWidth="1"/>
    <col min="13582" max="13582" width="9.140625" style="35" customWidth="1"/>
    <col min="13583" max="13583" width="9.85546875" style="35" customWidth="1"/>
    <col min="13584" max="13584" width="8.140625" style="35" customWidth="1"/>
    <col min="13585" max="13585" width="0.7109375" style="35" customWidth="1"/>
    <col min="13586" max="13824" width="9.85546875" style="35"/>
    <col min="13825" max="13825" width="3.140625" style="35" customWidth="1"/>
    <col min="13826" max="13826" width="10.7109375" style="35" customWidth="1"/>
    <col min="13827" max="13827" width="57.42578125" style="35" customWidth="1"/>
    <col min="13828" max="13828" width="7.5703125" style="35" customWidth="1"/>
    <col min="13829" max="13829" width="12" style="35" customWidth="1"/>
    <col min="13830" max="13830" width="11.5703125" style="35" customWidth="1"/>
    <col min="13831" max="13831" width="0" style="35" hidden="1" customWidth="1"/>
    <col min="13832" max="13832" width="8" style="35" customWidth="1"/>
    <col min="13833" max="13833" width="9.42578125" style="35" customWidth="1"/>
    <col min="13834" max="13834" width="8.5703125" style="35" customWidth="1"/>
    <col min="13835" max="13835" width="8.85546875" style="35" customWidth="1"/>
    <col min="13836" max="13836" width="10" style="35" customWidth="1"/>
    <col min="13837" max="13837" width="9.28515625" style="35" customWidth="1"/>
    <col min="13838" max="13838" width="9.140625" style="35" customWidth="1"/>
    <col min="13839" max="13839" width="9.85546875" style="35" customWidth="1"/>
    <col min="13840" max="13840" width="8.140625" style="35" customWidth="1"/>
    <col min="13841" max="13841" width="0.7109375" style="35" customWidth="1"/>
    <col min="13842" max="14080" width="9.85546875" style="35"/>
    <col min="14081" max="14081" width="3.140625" style="35" customWidth="1"/>
    <col min="14082" max="14082" width="10.7109375" style="35" customWidth="1"/>
    <col min="14083" max="14083" width="57.42578125" style="35" customWidth="1"/>
    <col min="14084" max="14084" width="7.5703125" style="35" customWidth="1"/>
    <col min="14085" max="14085" width="12" style="35" customWidth="1"/>
    <col min="14086" max="14086" width="11.5703125" style="35" customWidth="1"/>
    <col min="14087" max="14087" width="0" style="35" hidden="1" customWidth="1"/>
    <col min="14088" max="14088" width="8" style="35" customWidth="1"/>
    <col min="14089" max="14089" width="9.42578125" style="35" customWidth="1"/>
    <col min="14090" max="14090" width="8.5703125" style="35" customWidth="1"/>
    <col min="14091" max="14091" width="8.85546875" style="35" customWidth="1"/>
    <col min="14092" max="14092" width="10" style="35" customWidth="1"/>
    <col min="14093" max="14093" width="9.28515625" style="35" customWidth="1"/>
    <col min="14094" max="14094" width="9.140625" style="35" customWidth="1"/>
    <col min="14095" max="14095" width="9.85546875" style="35" customWidth="1"/>
    <col min="14096" max="14096" width="8.140625" style="35" customWidth="1"/>
    <col min="14097" max="14097" width="0.7109375" style="35" customWidth="1"/>
    <col min="14098" max="14336" width="9.85546875" style="35"/>
    <col min="14337" max="14337" width="3.140625" style="35" customWidth="1"/>
    <col min="14338" max="14338" width="10.7109375" style="35" customWidth="1"/>
    <col min="14339" max="14339" width="57.42578125" style="35" customWidth="1"/>
    <col min="14340" max="14340" width="7.5703125" style="35" customWidth="1"/>
    <col min="14341" max="14341" width="12" style="35" customWidth="1"/>
    <col min="14342" max="14342" width="11.5703125" style="35" customWidth="1"/>
    <col min="14343" max="14343" width="0" style="35" hidden="1" customWidth="1"/>
    <col min="14344" max="14344" width="8" style="35" customWidth="1"/>
    <col min="14345" max="14345" width="9.42578125" style="35" customWidth="1"/>
    <col min="14346" max="14346" width="8.5703125" style="35" customWidth="1"/>
    <col min="14347" max="14347" width="8.85546875" style="35" customWidth="1"/>
    <col min="14348" max="14348" width="10" style="35" customWidth="1"/>
    <col min="14349" max="14349" width="9.28515625" style="35" customWidth="1"/>
    <col min="14350" max="14350" width="9.140625" style="35" customWidth="1"/>
    <col min="14351" max="14351" width="9.85546875" style="35" customWidth="1"/>
    <col min="14352" max="14352" width="8.140625" style="35" customWidth="1"/>
    <col min="14353" max="14353" width="0.7109375" style="35" customWidth="1"/>
    <col min="14354" max="14592" width="9.85546875" style="35"/>
    <col min="14593" max="14593" width="3.140625" style="35" customWidth="1"/>
    <col min="14594" max="14594" width="10.7109375" style="35" customWidth="1"/>
    <col min="14595" max="14595" width="57.42578125" style="35" customWidth="1"/>
    <col min="14596" max="14596" width="7.5703125" style="35" customWidth="1"/>
    <col min="14597" max="14597" width="12" style="35" customWidth="1"/>
    <col min="14598" max="14598" width="11.5703125" style="35" customWidth="1"/>
    <col min="14599" max="14599" width="0" style="35" hidden="1" customWidth="1"/>
    <col min="14600" max="14600" width="8" style="35" customWidth="1"/>
    <col min="14601" max="14601" width="9.42578125" style="35" customWidth="1"/>
    <col min="14602" max="14602" width="8.5703125" style="35" customWidth="1"/>
    <col min="14603" max="14603" width="8.85546875" style="35" customWidth="1"/>
    <col min="14604" max="14604" width="10" style="35" customWidth="1"/>
    <col min="14605" max="14605" width="9.28515625" style="35" customWidth="1"/>
    <col min="14606" max="14606" width="9.140625" style="35" customWidth="1"/>
    <col min="14607" max="14607" width="9.85546875" style="35" customWidth="1"/>
    <col min="14608" max="14608" width="8.140625" style="35" customWidth="1"/>
    <col min="14609" max="14609" width="0.7109375" style="35" customWidth="1"/>
    <col min="14610" max="14848" width="9.85546875" style="35"/>
    <col min="14849" max="14849" width="3.140625" style="35" customWidth="1"/>
    <col min="14850" max="14850" width="10.7109375" style="35" customWidth="1"/>
    <col min="14851" max="14851" width="57.42578125" style="35" customWidth="1"/>
    <col min="14852" max="14852" width="7.5703125" style="35" customWidth="1"/>
    <col min="14853" max="14853" width="12" style="35" customWidth="1"/>
    <col min="14854" max="14854" width="11.5703125" style="35" customWidth="1"/>
    <col min="14855" max="14855" width="0" style="35" hidden="1" customWidth="1"/>
    <col min="14856" max="14856" width="8" style="35" customWidth="1"/>
    <col min="14857" max="14857" width="9.42578125" style="35" customWidth="1"/>
    <col min="14858" max="14858" width="8.5703125" style="35" customWidth="1"/>
    <col min="14859" max="14859" width="8.85546875" style="35" customWidth="1"/>
    <col min="14860" max="14860" width="10" style="35" customWidth="1"/>
    <col min="14861" max="14861" width="9.28515625" style="35" customWidth="1"/>
    <col min="14862" max="14862" width="9.140625" style="35" customWidth="1"/>
    <col min="14863" max="14863" width="9.85546875" style="35" customWidth="1"/>
    <col min="14864" max="14864" width="8.140625" style="35" customWidth="1"/>
    <col min="14865" max="14865" width="0.7109375" style="35" customWidth="1"/>
    <col min="14866" max="15104" width="9.85546875" style="35"/>
    <col min="15105" max="15105" width="3.140625" style="35" customWidth="1"/>
    <col min="15106" max="15106" width="10.7109375" style="35" customWidth="1"/>
    <col min="15107" max="15107" width="57.42578125" style="35" customWidth="1"/>
    <col min="15108" max="15108" width="7.5703125" style="35" customWidth="1"/>
    <col min="15109" max="15109" width="12" style="35" customWidth="1"/>
    <col min="15110" max="15110" width="11.5703125" style="35" customWidth="1"/>
    <col min="15111" max="15111" width="0" style="35" hidden="1" customWidth="1"/>
    <col min="15112" max="15112" width="8" style="35" customWidth="1"/>
    <col min="15113" max="15113" width="9.42578125" style="35" customWidth="1"/>
    <col min="15114" max="15114" width="8.5703125" style="35" customWidth="1"/>
    <col min="15115" max="15115" width="8.85546875" style="35" customWidth="1"/>
    <col min="15116" max="15116" width="10" style="35" customWidth="1"/>
    <col min="15117" max="15117" width="9.28515625" style="35" customWidth="1"/>
    <col min="15118" max="15118" width="9.140625" style="35" customWidth="1"/>
    <col min="15119" max="15119" width="9.85546875" style="35" customWidth="1"/>
    <col min="15120" max="15120" width="8.140625" style="35" customWidth="1"/>
    <col min="15121" max="15121" width="0.7109375" style="35" customWidth="1"/>
    <col min="15122" max="15360" width="9.85546875" style="35"/>
    <col min="15361" max="15361" width="3.140625" style="35" customWidth="1"/>
    <col min="15362" max="15362" width="10.7109375" style="35" customWidth="1"/>
    <col min="15363" max="15363" width="57.42578125" style="35" customWidth="1"/>
    <col min="15364" max="15364" width="7.5703125" style="35" customWidth="1"/>
    <col min="15365" max="15365" width="12" style="35" customWidth="1"/>
    <col min="15366" max="15366" width="11.5703125" style="35" customWidth="1"/>
    <col min="15367" max="15367" width="0" style="35" hidden="1" customWidth="1"/>
    <col min="15368" max="15368" width="8" style="35" customWidth="1"/>
    <col min="15369" max="15369" width="9.42578125" style="35" customWidth="1"/>
    <col min="15370" max="15370" width="8.5703125" style="35" customWidth="1"/>
    <col min="15371" max="15371" width="8.85546875" style="35" customWidth="1"/>
    <col min="15372" max="15372" width="10" style="35" customWidth="1"/>
    <col min="15373" max="15373" width="9.28515625" style="35" customWidth="1"/>
    <col min="15374" max="15374" width="9.140625" style="35" customWidth="1"/>
    <col min="15375" max="15375" width="9.85546875" style="35" customWidth="1"/>
    <col min="15376" max="15376" width="8.140625" style="35" customWidth="1"/>
    <col min="15377" max="15377" width="0.7109375" style="35" customWidth="1"/>
    <col min="15378" max="15616" width="9.85546875" style="35"/>
    <col min="15617" max="15617" width="3.140625" style="35" customWidth="1"/>
    <col min="15618" max="15618" width="10.7109375" style="35" customWidth="1"/>
    <col min="15619" max="15619" width="57.42578125" style="35" customWidth="1"/>
    <col min="15620" max="15620" width="7.5703125" style="35" customWidth="1"/>
    <col min="15621" max="15621" width="12" style="35" customWidth="1"/>
    <col min="15622" max="15622" width="11.5703125" style="35" customWidth="1"/>
    <col min="15623" max="15623" width="0" style="35" hidden="1" customWidth="1"/>
    <col min="15624" max="15624" width="8" style="35" customWidth="1"/>
    <col min="15625" max="15625" width="9.42578125" style="35" customWidth="1"/>
    <col min="15626" max="15626" width="8.5703125" style="35" customWidth="1"/>
    <col min="15627" max="15627" width="8.85546875" style="35" customWidth="1"/>
    <col min="15628" max="15628" width="10" style="35" customWidth="1"/>
    <col min="15629" max="15629" width="9.28515625" style="35" customWidth="1"/>
    <col min="15630" max="15630" width="9.140625" style="35" customWidth="1"/>
    <col min="15631" max="15631" width="9.85546875" style="35" customWidth="1"/>
    <col min="15632" max="15632" width="8.140625" style="35" customWidth="1"/>
    <col min="15633" max="15633" width="0.7109375" style="35" customWidth="1"/>
    <col min="15634" max="15872" width="9.85546875" style="35"/>
    <col min="15873" max="15873" width="3.140625" style="35" customWidth="1"/>
    <col min="15874" max="15874" width="10.7109375" style="35" customWidth="1"/>
    <col min="15875" max="15875" width="57.42578125" style="35" customWidth="1"/>
    <col min="15876" max="15876" width="7.5703125" style="35" customWidth="1"/>
    <col min="15877" max="15877" width="12" style="35" customWidth="1"/>
    <col min="15878" max="15878" width="11.5703125" style="35" customWidth="1"/>
    <col min="15879" max="15879" width="0" style="35" hidden="1" customWidth="1"/>
    <col min="15880" max="15880" width="8" style="35" customWidth="1"/>
    <col min="15881" max="15881" width="9.42578125" style="35" customWidth="1"/>
    <col min="15882" max="15882" width="8.5703125" style="35" customWidth="1"/>
    <col min="15883" max="15883" width="8.85546875" style="35" customWidth="1"/>
    <col min="15884" max="15884" width="10" style="35" customWidth="1"/>
    <col min="15885" max="15885" width="9.28515625" style="35" customWidth="1"/>
    <col min="15886" max="15886" width="9.140625" style="35" customWidth="1"/>
    <col min="15887" max="15887" width="9.85546875" style="35" customWidth="1"/>
    <col min="15888" max="15888" width="8.140625" style="35" customWidth="1"/>
    <col min="15889" max="15889" width="0.7109375" style="35" customWidth="1"/>
    <col min="15890" max="16128" width="9.85546875" style="35"/>
    <col min="16129" max="16129" width="3.140625" style="35" customWidth="1"/>
    <col min="16130" max="16130" width="10.7109375" style="35" customWidth="1"/>
    <col min="16131" max="16131" width="57.42578125" style="35" customWidth="1"/>
    <col min="16132" max="16132" width="7.5703125" style="35" customWidth="1"/>
    <col min="16133" max="16133" width="12" style="35" customWidth="1"/>
    <col min="16134" max="16134" width="11.5703125" style="35" customWidth="1"/>
    <col min="16135" max="16135" width="0" style="35" hidden="1" customWidth="1"/>
    <col min="16136" max="16136" width="8" style="35" customWidth="1"/>
    <col min="16137" max="16137" width="9.42578125" style="35" customWidth="1"/>
    <col min="16138" max="16138" width="8.5703125" style="35" customWidth="1"/>
    <col min="16139" max="16139" width="8.85546875" style="35" customWidth="1"/>
    <col min="16140" max="16140" width="10" style="35" customWidth="1"/>
    <col min="16141" max="16141" width="9.28515625" style="35" customWidth="1"/>
    <col min="16142" max="16142" width="9.140625" style="35" customWidth="1"/>
    <col min="16143" max="16143" width="9.85546875" style="35" customWidth="1"/>
    <col min="16144" max="16144" width="8.140625" style="35" customWidth="1"/>
    <col min="16145" max="16145" width="0.7109375" style="35" customWidth="1"/>
    <col min="16146" max="16384" width="9.85546875" style="35"/>
  </cols>
  <sheetData>
    <row r="1" spans="1:16" s="8" customFormat="1" x14ac:dyDescent="0.2">
      <c r="A1" s="6"/>
      <c r="B1" s="7"/>
      <c r="C1" s="7"/>
      <c r="D1" s="6"/>
      <c r="E1" s="6"/>
      <c r="F1" s="6"/>
      <c r="G1" s="6"/>
      <c r="H1" s="6"/>
      <c r="I1" s="6"/>
      <c r="J1" s="6"/>
    </row>
    <row r="2" spans="1:16" s="8" customFormat="1" x14ac:dyDescent="0.2">
      <c r="A2" s="6"/>
      <c r="B2" s="7"/>
      <c r="C2" s="7"/>
      <c r="D2" s="6"/>
      <c r="E2" s="6"/>
      <c r="F2" s="6"/>
      <c r="G2" s="6"/>
      <c r="I2" s="9" t="s">
        <v>0</v>
      </c>
      <c r="J2" s="6"/>
    </row>
    <row r="3" spans="1:16" s="8" customFormat="1" ht="23.25" x14ac:dyDescent="0.2">
      <c r="A3" s="6"/>
      <c r="B3" s="7"/>
      <c r="C3" s="10"/>
      <c r="D3" s="6"/>
      <c r="E3" s="11" t="s">
        <v>1</v>
      </c>
      <c r="F3" s="6"/>
      <c r="G3" s="6"/>
      <c r="J3" s="6"/>
    </row>
    <row r="4" spans="1:16" s="8" customFormat="1" ht="23.25" x14ac:dyDescent="0.2">
      <c r="A4" s="6"/>
      <c r="B4" s="7"/>
      <c r="C4" s="7"/>
      <c r="D4" s="11"/>
      <c r="E4" s="12" t="s">
        <v>2</v>
      </c>
      <c r="F4" s="6"/>
      <c r="G4" s="6"/>
      <c r="J4" s="6"/>
    </row>
    <row r="5" spans="1:16" s="8" customFormat="1" ht="18" x14ac:dyDescent="0.2">
      <c r="A5" s="6"/>
      <c r="B5" s="7"/>
      <c r="C5" s="7"/>
      <c r="D5" s="13"/>
      <c r="E5" s="14" t="s">
        <v>3</v>
      </c>
      <c r="F5" s="15"/>
      <c r="G5" s="15"/>
      <c r="H5" s="16"/>
      <c r="I5" s="16"/>
      <c r="J5" s="6"/>
      <c r="O5" s="17"/>
      <c r="P5" s="18"/>
    </row>
    <row r="6" spans="1:16" s="8" customFormat="1" ht="18.75" thickBot="1" x14ac:dyDescent="0.25">
      <c r="A6" s="6"/>
      <c r="B6" s="7"/>
      <c r="C6" s="7"/>
      <c r="D6" s="13"/>
      <c r="E6" s="13"/>
      <c r="F6" s="6"/>
      <c r="G6" s="6"/>
      <c r="J6" s="6"/>
    </row>
    <row r="7" spans="1:16" s="8" customFormat="1" ht="3.75" customHeight="1" thickTop="1" x14ac:dyDescent="0.2">
      <c r="A7" s="6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s="8" customFormat="1" x14ac:dyDescent="0.2">
      <c r="A8" s="6"/>
      <c r="B8" s="7"/>
      <c r="C8" s="7"/>
      <c r="D8" s="6"/>
      <c r="E8" s="6"/>
      <c r="F8" s="6"/>
      <c r="G8" s="6"/>
      <c r="J8" s="6"/>
    </row>
    <row r="9" spans="1:16" s="8" customFormat="1" x14ac:dyDescent="0.2">
      <c r="A9" s="6"/>
      <c r="B9" s="7" t="s">
        <v>4</v>
      </c>
      <c r="C9" s="97" t="s">
        <v>111</v>
      </c>
      <c r="D9" s="97"/>
      <c r="E9" s="97"/>
      <c r="F9" s="97"/>
      <c r="G9" s="91"/>
      <c r="H9" s="21"/>
      <c r="I9" s="22" t="s">
        <v>5</v>
      </c>
      <c r="J9" s="23" t="s">
        <v>114</v>
      </c>
      <c r="K9" s="16"/>
      <c r="L9" s="22" t="s">
        <v>6</v>
      </c>
      <c r="M9" s="25">
        <v>43037</v>
      </c>
      <c r="N9" s="24"/>
      <c r="O9" s="24"/>
      <c r="P9" s="26"/>
    </row>
    <row r="10" spans="1:16" s="8" customFormat="1" x14ac:dyDescent="0.2">
      <c r="A10" s="6"/>
      <c r="B10" s="7" t="s">
        <v>7</v>
      </c>
      <c r="C10" s="98" t="s">
        <v>112</v>
      </c>
      <c r="D10" s="98"/>
      <c r="E10" s="98"/>
      <c r="F10" s="98"/>
      <c r="G10" s="27"/>
      <c r="H10" s="21"/>
      <c r="I10" s="22" t="s">
        <v>8</v>
      </c>
      <c r="J10" s="28">
        <v>43004</v>
      </c>
      <c r="K10" s="29"/>
      <c r="L10" s="22" t="s">
        <v>92</v>
      </c>
      <c r="M10" s="25">
        <v>43188</v>
      </c>
      <c r="N10" s="99" t="s">
        <v>142</v>
      </c>
      <c r="O10" s="99"/>
      <c r="P10" s="99"/>
    </row>
    <row r="11" spans="1:16" s="8" customFormat="1" x14ac:dyDescent="0.2">
      <c r="A11" s="6"/>
      <c r="B11" s="7" t="s">
        <v>9</v>
      </c>
      <c r="C11" s="30" t="s">
        <v>113</v>
      </c>
      <c r="D11" s="31"/>
      <c r="E11" s="32"/>
      <c r="F11" s="32"/>
      <c r="G11" s="27"/>
      <c r="H11" s="21"/>
      <c r="I11" s="22" t="s">
        <v>10</v>
      </c>
      <c r="J11" s="33" t="s">
        <v>49</v>
      </c>
      <c r="K11" s="16"/>
      <c r="L11" s="22" t="s">
        <v>11</v>
      </c>
      <c r="M11" s="25">
        <v>43169</v>
      </c>
      <c r="N11" s="22"/>
      <c r="O11" s="26"/>
      <c r="P11" s="26"/>
    </row>
    <row r="12" spans="1:16" s="8" customFormat="1" ht="15" customHeight="1" x14ac:dyDescent="0.2">
      <c r="A12" s="6"/>
      <c r="B12" s="7"/>
      <c r="C12" s="7"/>
      <c r="D12" s="6"/>
      <c r="E12" s="6"/>
      <c r="F12" s="6"/>
      <c r="G12" s="6"/>
      <c r="J12" s="6"/>
      <c r="M12" s="8" t="s">
        <v>91</v>
      </c>
      <c r="O12" s="34"/>
      <c r="P12" s="34"/>
    </row>
    <row r="13" spans="1:16" ht="12" x14ac:dyDescent="0.2">
      <c r="B13" s="107" t="s">
        <v>12</v>
      </c>
      <c r="C13" s="107" t="s">
        <v>13</v>
      </c>
      <c r="D13" s="107" t="s">
        <v>14</v>
      </c>
      <c r="E13" s="95" t="s">
        <v>15</v>
      </c>
      <c r="F13" s="95" t="s">
        <v>16</v>
      </c>
      <c r="G13" s="100" t="s">
        <v>17</v>
      </c>
      <c r="H13" s="36" t="s">
        <v>18</v>
      </c>
      <c r="I13" s="36"/>
      <c r="J13" s="37"/>
      <c r="K13" s="36" t="s">
        <v>143</v>
      </c>
      <c r="L13" s="36"/>
      <c r="M13" s="37"/>
      <c r="N13" s="36" t="s">
        <v>19</v>
      </c>
      <c r="O13" s="36"/>
      <c r="P13" s="37"/>
    </row>
    <row r="14" spans="1:16" ht="12" x14ac:dyDescent="0.2">
      <c r="B14" s="107"/>
      <c r="C14" s="107"/>
      <c r="D14" s="107"/>
      <c r="E14" s="95"/>
      <c r="F14" s="95"/>
      <c r="G14" s="101"/>
      <c r="H14" s="38" t="s">
        <v>15</v>
      </c>
      <c r="I14" s="38" t="s">
        <v>17</v>
      </c>
      <c r="J14" s="39" t="s">
        <v>20</v>
      </c>
      <c r="K14" s="38" t="s">
        <v>15</v>
      </c>
      <c r="L14" s="38" t="s">
        <v>21</v>
      </c>
      <c r="M14" s="39" t="s">
        <v>20</v>
      </c>
      <c r="N14" s="38" t="s">
        <v>15</v>
      </c>
      <c r="O14" s="38" t="s">
        <v>21</v>
      </c>
      <c r="P14" s="39" t="s">
        <v>20</v>
      </c>
    </row>
    <row r="15" spans="1:16" x14ac:dyDescent="0.2">
      <c r="B15" s="76">
        <v>1</v>
      </c>
      <c r="C15" s="77" t="s">
        <v>50</v>
      </c>
      <c r="D15" s="78"/>
      <c r="E15" s="79"/>
      <c r="F15" s="79"/>
      <c r="G15" s="79"/>
      <c r="H15" s="80"/>
      <c r="I15" s="80"/>
      <c r="J15" s="81"/>
      <c r="K15" s="80"/>
      <c r="L15" s="80"/>
      <c r="M15" s="81"/>
      <c r="N15" s="80"/>
      <c r="O15" s="80"/>
      <c r="P15" s="81"/>
    </row>
    <row r="16" spans="1:16" ht="12.75" customHeight="1" x14ac:dyDescent="0.2">
      <c r="B16" s="3" t="s">
        <v>22</v>
      </c>
      <c r="C16" s="40" t="s">
        <v>51</v>
      </c>
      <c r="D16" s="41" t="s">
        <v>25</v>
      </c>
      <c r="E16" s="5">
        <v>400</v>
      </c>
      <c r="F16" s="5">
        <v>1.51</v>
      </c>
      <c r="G16" s="5">
        <f>E16*F16</f>
        <v>604</v>
      </c>
      <c r="H16" s="43">
        <v>400</v>
      </c>
      <c r="I16" s="43">
        <f>H16*F16</f>
        <v>604</v>
      </c>
      <c r="J16" s="44">
        <f>IF(H16&gt;0,I16/(E16*F16),H16)</f>
        <v>1</v>
      </c>
      <c r="K16" s="42">
        <v>0</v>
      </c>
      <c r="L16" s="43">
        <f t="shared" ref="L16:L24" si="0">K16*F16</f>
        <v>0</v>
      </c>
      <c r="M16" s="44">
        <f t="shared" ref="M16:M24" si="1">IF(K16&gt;0,L16/(E16*F16),K16)</f>
        <v>0</v>
      </c>
      <c r="N16" s="43">
        <f t="shared" ref="N16:N24" si="2">K16+H16</f>
        <v>400</v>
      </c>
      <c r="O16" s="43">
        <f t="shared" ref="O16:O24" si="3">L16+I16</f>
        <v>604</v>
      </c>
      <c r="P16" s="44">
        <f>IF(N16&gt;0,O16/(E16*F16),N16)</f>
        <v>1</v>
      </c>
    </row>
    <row r="17" spans="2:18" s="7" customFormat="1" ht="48" x14ac:dyDescent="0.2">
      <c r="B17" s="3" t="s">
        <v>53</v>
      </c>
      <c r="C17" s="40" t="s">
        <v>93</v>
      </c>
      <c r="D17" s="45" t="s">
        <v>31</v>
      </c>
      <c r="E17" s="5">
        <v>80</v>
      </c>
      <c r="F17" s="5">
        <v>58.81</v>
      </c>
      <c r="G17" s="5">
        <f t="shared" ref="G17:G65" si="4">E17*F17</f>
        <v>4704.8</v>
      </c>
      <c r="H17" s="43">
        <v>80</v>
      </c>
      <c r="I17" s="43">
        <f t="shared" ref="I17:I65" si="5">H17*F17</f>
        <v>4704.8</v>
      </c>
      <c r="J17" s="44">
        <f t="shared" ref="J17:J65" si="6">IF(H17&gt;0,I17/(E17*F17),H17)</f>
        <v>1</v>
      </c>
      <c r="K17" s="43">
        <v>0</v>
      </c>
      <c r="L17" s="43">
        <f t="shared" si="0"/>
        <v>0</v>
      </c>
      <c r="M17" s="44">
        <f t="shared" si="1"/>
        <v>0</v>
      </c>
      <c r="N17" s="43">
        <f t="shared" si="2"/>
        <v>80</v>
      </c>
      <c r="O17" s="43">
        <f t="shared" si="3"/>
        <v>4704.8</v>
      </c>
      <c r="P17" s="44">
        <f t="shared" ref="P17:P65" si="7">IF(N17&gt;0,O17/(E17*F17),N17)</f>
        <v>1</v>
      </c>
      <c r="R17" s="35"/>
    </row>
    <row r="18" spans="2:18" s="7" customFormat="1" ht="12.75" customHeight="1" x14ac:dyDescent="0.2">
      <c r="B18" s="3" t="s">
        <v>54</v>
      </c>
      <c r="C18" s="1" t="s">
        <v>52</v>
      </c>
      <c r="D18" s="45" t="s">
        <v>25</v>
      </c>
      <c r="E18" s="5">
        <v>2</v>
      </c>
      <c r="F18" s="5">
        <v>91.2</v>
      </c>
      <c r="G18" s="5">
        <f t="shared" si="4"/>
        <v>182.4</v>
      </c>
      <c r="H18" s="43">
        <v>2</v>
      </c>
      <c r="I18" s="43">
        <f t="shared" si="5"/>
        <v>182.4</v>
      </c>
      <c r="J18" s="44">
        <f t="shared" si="6"/>
        <v>1</v>
      </c>
      <c r="K18" s="43">
        <v>0</v>
      </c>
      <c r="L18" s="43">
        <f t="shared" si="0"/>
        <v>0</v>
      </c>
      <c r="M18" s="44">
        <f t="shared" si="1"/>
        <v>0</v>
      </c>
      <c r="N18" s="43">
        <f t="shared" si="2"/>
        <v>2</v>
      </c>
      <c r="O18" s="43">
        <f t="shared" si="3"/>
        <v>182.4</v>
      </c>
      <c r="P18" s="44">
        <f t="shared" si="7"/>
        <v>1</v>
      </c>
      <c r="R18" s="35"/>
    </row>
    <row r="19" spans="2:18" s="7" customFormat="1" ht="38.25" x14ac:dyDescent="0.2">
      <c r="B19" s="3" t="s">
        <v>55</v>
      </c>
      <c r="C19" s="1" t="s">
        <v>94</v>
      </c>
      <c r="D19" s="45" t="s">
        <v>72</v>
      </c>
      <c r="E19" s="5">
        <v>5</v>
      </c>
      <c r="F19" s="5">
        <v>456.9</v>
      </c>
      <c r="G19" s="5">
        <f t="shared" si="4"/>
        <v>2284.5</v>
      </c>
      <c r="H19" s="43">
        <v>2</v>
      </c>
      <c r="I19" s="43">
        <f t="shared" si="5"/>
        <v>913.8</v>
      </c>
      <c r="J19" s="44">
        <f t="shared" si="6"/>
        <v>0.39999999999999997</v>
      </c>
      <c r="K19" s="43">
        <v>1</v>
      </c>
      <c r="L19" s="43">
        <f t="shared" si="0"/>
        <v>456.9</v>
      </c>
      <c r="M19" s="44">
        <f t="shared" si="1"/>
        <v>0.19999999999999998</v>
      </c>
      <c r="N19" s="43">
        <f t="shared" si="2"/>
        <v>3</v>
      </c>
      <c r="O19" s="43">
        <f t="shared" si="3"/>
        <v>1370.6999999999998</v>
      </c>
      <c r="P19" s="44">
        <f t="shared" si="7"/>
        <v>0.59999999999999987</v>
      </c>
      <c r="R19" s="35"/>
    </row>
    <row r="20" spans="2:18" s="7" customFormat="1" x14ac:dyDescent="0.2">
      <c r="B20" s="3" t="s">
        <v>56</v>
      </c>
      <c r="C20" s="2" t="s">
        <v>95</v>
      </c>
      <c r="D20" s="45" t="s">
        <v>72</v>
      </c>
      <c r="E20" s="5">
        <v>5</v>
      </c>
      <c r="F20" s="5">
        <v>183.82</v>
      </c>
      <c r="G20" s="5">
        <f t="shared" si="4"/>
        <v>919.09999999999991</v>
      </c>
      <c r="H20" s="43">
        <v>2</v>
      </c>
      <c r="I20" s="43">
        <f t="shared" si="5"/>
        <v>367.64</v>
      </c>
      <c r="J20" s="44">
        <f t="shared" si="6"/>
        <v>0.4</v>
      </c>
      <c r="K20" s="43">
        <v>1</v>
      </c>
      <c r="L20" s="43">
        <f t="shared" si="0"/>
        <v>183.82</v>
      </c>
      <c r="M20" s="44">
        <f t="shared" si="1"/>
        <v>0.2</v>
      </c>
      <c r="N20" s="43">
        <f t="shared" si="2"/>
        <v>3</v>
      </c>
      <c r="O20" s="43">
        <f t="shared" si="3"/>
        <v>551.46</v>
      </c>
      <c r="P20" s="44">
        <f t="shared" si="7"/>
        <v>0.60000000000000009</v>
      </c>
      <c r="R20" s="35"/>
    </row>
    <row r="21" spans="2:18" s="7" customFormat="1" ht="25.5" x14ac:dyDescent="0.2">
      <c r="B21" s="3" t="s">
        <v>57</v>
      </c>
      <c r="C21" s="46" t="s">
        <v>61</v>
      </c>
      <c r="D21" s="45" t="s">
        <v>23</v>
      </c>
      <c r="E21" s="5">
        <v>1</v>
      </c>
      <c r="F21" s="5">
        <v>747.23</v>
      </c>
      <c r="G21" s="5">
        <f t="shared" si="4"/>
        <v>747.23</v>
      </c>
      <c r="H21" s="43">
        <v>1</v>
      </c>
      <c r="I21" s="43">
        <f t="shared" si="5"/>
        <v>747.23</v>
      </c>
      <c r="J21" s="44">
        <f t="shared" si="6"/>
        <v>1</v>
      </c>
      <c r="K21" s="43">
        <v>0</v>
      </c>
      <c r="L21" s="43">
        <f t="shared" si="0"/>
        <v>0</v>
      </c>
      <c r="M21" s="44">
        <f t="shared" si="1"/>
        <v>0</v>
      </c>
      <c r="N21" s="43">
        <f t="shared" si="2"/>
        <v>1</v>
      </c>
      <c r="O21" s="43">
        <f t="shared" si="3"/>
        <v>747.23</v>
      </c>
      <c r="P21" s="44">
        <f t="shared" si="7"/>
        <v>1</v>
      </c>
      <c r="R21" s="35"/>
    </row>
    <row r="22" spans="2:18" s="7" customFormat="1" ht="30" customHeight="1" x14ac:dyDescent="0.2">
      <c r="B22" s="3" t="s">
        <v>58</v>
      </c>
      <c r="C22" s="46" t="s">
        <v>96</v>
      </c>
      <c r="D22" s="47" t="s">
        <v>72</v>
      </c>
      <c r="E22" s="5">
        <v>5</v>
      </c>
      <c r="F22" s="5">
        <v>392.16</v>
      </c>
      <c r="G22" s="5">
        <f t="shared" si="4"/>
        <v>1960.8000000000002</v>
      </c>
      <c r="H22" s="43">
        <v>2</v>
      </c>
      <c r="I22" s="43">
        <f t="shared" si="5"/>
        <v>784.32</v>
      </c>
      <c r="J22" s="44">
        <f t="shared" si="6"/>
        <v>0.39999999999999997</v>
      </c>
      <c r="K22" s="43">
        <v>1</v>
      </c>
      <c r="L22" s="43">
        <f t="shared" si="0"/>
        <v>392.16</v>
      </c>
      <c r="M22" s="44">
        <f t="shared" si="1"/>
        <v>0.19999999999999998</v>
      </c>
      <c r="N22" s="43">
        <f t="shared" si="2"/>
        <v>3</v>
      </c>
      <c r="O22" s="43">
        <f t="shared" si="3"/>
        <v>1176.48</v>
      </c>
      <c r="P22" s="44">
        <f t="shared" si="7"/>
        <v>0.6</v>
      </c>
      <c r="R22" s="35"/>
    </row>
    <row r="23" spans="2:18" s="7" customFormat="1" ht="51" x14ac:dyDescent="0.2">
      <c r="B23" s="3" t="s">
        <v>59</v>
      </c>
      <c r="C23" s="46" t="s">
        <v>62</v>
      </c>
      <c r="D23" s="47" t="s">
        <v>31</v>
      </c>
      <c r="E23" s="5">
        <v>15</v>
      </c>
      <c r="F23" s="5">
        <v>14.85</v>
      </c>
      <c r="G23" s="5">
        <f t="shared" si="4"/>
        <v>222.75</v>
      </c>
      <c r="H23" s="43">
        <v>0</v>
      </c>
      <c r="I23" s="43">
        <f t="shared" si="5"/>
        <v>0</v>
      </c>
      <c r="J23" s="44">
        <f t="shared" si="6"/>
        <v>0</v>
      </c>
      <c r="K23" s="43">
        <v>0</v>
      </c>
      <c r="L23" s="43">
        <f t="shared" si="0"/>
        <v>0</v>
      </c>
      <c r="M23" s="44">
        <f t="shared" si="1"/>
        <v>0</v>
      </c>
      <c r="N23" s="43">
        <f t="shared" si="2"/>
        <v>0</v>
      </c>
      <c r="O23" s="43">
        <f t="shared" si="3"/>
        <v>0</v>
      </c>
      <c r="P23" s="44">
        <f t="shared" si="7"/>
        <v>0</v>
      </c>
      <c r="R23" s="35"/>
    </row>
    <row r="24" spans="2:18" s="7" customFormat="1" ht="51" x14ac:dyDescent="0.2">
      <c r="B24" s="3" t="s">
        <v>60</v>
      </c>
      <c r="C24" s="46" t="s">
        <v>97</v>
      </c>
      <c r="D24" s="47" t="s">
        <v>31</v>
      </c>
      <c r="E24" s="5">
        <v>15</v>
      </c>
      <c r="F24" s="5">
        <v>192.95</v>
      </c>
      <c r="G24" s="5">
        <f t="shared" si="4"/>
        <v>2894.25</v>
      </c>
      <c r="H24" s="43">
        <v>12</v>
      </c>
      <c r="I24" s="43">
        <f t="shared" si="5"/>
        <v>2315.3999999999996</v>
      </c>
      <c r="J24" s="44">
        <f t="shared" si="6"/>
        <v>0.79999999999999982</v>
      </c>
      <c r="K24" s="43">
        <v>0</v>
      </c>
      <c r="L24" s="43">
        <f t="shared" si="0"/>
        <v>0</v>
      </c>
      <c r="M24" s="44">
        <f t="shared" si="1"/>
        <v>0</v>
      </c>
      <c r="N24" s="43">
        <f t="shared" si="2"/>
        <v>12</v>
      </c>
      <c r="O24" s="43">
        <f t="shared" si="3"/>
        <v>2315.3999999999996</v>
      </c>
      <c r="P24" s="44">
        <f t="shared" si="7"/>
        <v>0.79999999999999982</v>
      </c>
      <c r="R24" s="35"/>
    </row>
    <row r="25" spans="2:18" s="7" customFormat="1" ht="16.5" customHeight="1" x14ac:dyDescent="0.2">
      <c r="B25" s="82" t="s">
        <v>63</v>
      </c>
      <c r="C25" s="77" t="s">
        <v>110</v>
      </c>
      <c r="D25" s="83"/>
      <c r="E25" s="84"/>
      <c r="F25" s="84"/>
      <c r="G25" s="84"/>
      <c r="H25" s="85"/>
      <c r="I25" s="85"/>
      <c r="J25" s="85"/>
      <c r="K25" s="85"/>
      <c r="L25" s="85"/>
      <c r="M25" s="86"/>
      <c r="N25" s="85"/>
      <c r="O25" s="85"/>
      <c r="P25" s="86"/>
      <c r="R25" s="35"/>
    </row>
    <row r="26" spans="2:18" s="7" customFormat="1" x14ac:dyDescent="0.2">
      <c r="B26" s="3" t="s">
        <v>24</v>
      </c>
      <c r="C26" s="46" t="s">
        <v>64</v>
      </c>
      <c r="D26" s="47" t="s">
        <v>23</v>
      </c>
      <c r="E26" s="5">
        <v>2</v>
      </c>
      <c r="F26" s="5">
        <v>46.02</v>
      </c>
      <c r="G26" s="5">
        <f t="shared" si="4"/>
        <v>92.04</v>
      </c>
      <c r="H26" s="43">
        <v>0</v>
      </c>
      <c r="I26" s="43">
        <f t="shared" si="5"/>
        <v>0</v>
      </c>
      <c r="J26" s="44">
        <f t="shared" si="6"/>
        <v>0</v>
      </c>
      <c r="K26" s="43">
        <v>0</v>
      </c>
      <c r="L26" s="43">
        <f t="shared" ref="L26:L32" si="8">K26*F26</f>
        <v>0</v>
      </c>
      <c r="M26" s="44">
        <f t="shared" ref="M26:M32" si="9">IF(K26&gt;0,L26/(E26*F26),K26)</f>
        <v>0</v>
      </c>
      <c r="N26" s="43">
        <f t="shared" ref="N26:O32" si="10">K26+H26</f>
        <v>0</v>
      </c>
      <c r="O26" s="43">
        <f t="shared" si="10"/>
        <v>0</v>
      </c>
      <c r="P26" s="44">
        <f t="shared" si="7"/>
        <v>0</v>
      </c>
      <c r="R26" s="35"/>
    </row>
    <row r="27" spans="2:18" s="7" customFormat="1" x14ac:dyDescent="0.2">
      <c r="B27" s="3" t="s">
        <v>26</v>
      </c>
      <c r="C27" s="48" t="s">
        <v>65</v>
      </c>
      <c r="D27" s="47" t="s">
        <v>23</v>
      </c>
      <c r="E27" s="5">
        <v>156</v>
      </c>
      <c r="F27" s="5">
        <v>2.87</v>
      </c>
      <c r="G27" s="5">
        <f t="shared" si="4"/>
        <v>447.72</v>
      </c>
      <c r="H27" s="43">
        <v>136</v>
      </c>
      <c r="I27" s="43">
        <f t="shared" si="5"/>
        <v>390.32</v>
      </c>
      <c r="J27" s="44">
        <f t="shared" si="6"/>
        <v>0.8717948717948717</v>
      </c>
      <c r="K27" s="43">
        <v>20</v>
      </c>
      <c r="L27" s="43">
        <f t="shared" si="8"/>
        <v>57.400000000000006</v>
      </c>
      <c r="M27" s="44">
        <f t="shared" si="9"/>
        <v>0.12820512820512822</v>
      </c>
      <c r="N27" s="43">
        <f t="shared" si="10"/>
        <v>156</v>
      </c>
      <c r="O27" s="43">
        <f t="shared" si="10"/>
        <v>447.72</v>
      </c>
      <c r="P27" s="44">
        <f t="shared" si="7"/>
        <v>1</v>
      </c>
      <c r="R27" s="35"/>
    </row>
    <row r="28" spans="2:18" s="7" customFormat="1" x14ac:dyDescent="0.2">
      <c r="B28" s="3" t="s">
        <v>27</v>
      </c>
      <c r="C28" s="46" t="s">
        <v>66</v>
      </c>
      <c r="D28" s="47" t="s">
        <v>23</v>
      </c>
      <c r="E28" s="5">
        <v>156</v>
      </c>
      <c r="F28" s="5">
        <v>5.75</v>
      </c>
      <c r="G28" s="5">
        <f t="shared" si="4"/>
        <v>897</v>
      </c>
      <c r="H28" s="43">
        <v>136</v>
      </c>
      <c r="I28" s="43">
        <f t="shared" si="5"/>
        <v>782</v>
      </c>
      <c r="J28" s="44">
        <f t="shared" si="6"/>
        <v>0.87179487179487181</v>
      </c>
      <c r="K28" s="43">
        <v>20</v>
      </c>
      <c r="L28" s="43">
        <f t="shared" si="8"/>
        <v>115</v>
      </c>
      <c r="M28" s="44">
        <f t="shared" si="9"/>
        <v>0.12820512820512819</v>
      </c>
      <c r="N28" s="43">
        <f t="shared" si="10"/>
        <v>156</v>
      </c>
      <c r="O28" s="43">
        <f t="shared" si="10"/>
        <v>897</v>
      </c>
      <c r="P28" s="44">
        <f t="shared" si="7"/>
        <v>1</v>
      </c>
      <c r="R28" s="35"/>
    </row>
    <row r="29" spans="2:18" s="7" customFormat="1" ht="25.5" x14ac:dyDescent="0.2">
      <c r="B29" s="3" t="s">
        <v>28</v>
      </c>
      <c r="C29" s="46" t="s">
        <v>67</v>
      </c>
      <c r="D29" s="47" t="s">
        <v>23</v>
      </c>
      <c r="E29" s="5">
        <v>156</v>
      </c>
      <c r="F29" s="5">
        <v>2.87</v>
      </c>
      <c r="G29" s="5">
        <f t="shared" si="4"/>
        <v>447.72</v>
      </c>
      <c r="H29" s="43">
        <v>136</v>
      </c>
      <c r="I29" s="43">
        <f t="shared" si="5"/>
        <v>390.32</v>
      </c>
      <c r="J29" s="44">
        <f t="shared" si="6"/>
        <v>0.8717948717948717</v>
      </c>
      <c r="K29" s="43">
        <v>20</v>
      </c>
      <c r="L29" s="43">
        <f t="shared" si="8"/>
        <v>57.400000000000006</v>
      </c>
      <c r="M29" s="44">
        <f t="shared" si="9"/>
        <v>0.12820512820512822</v>
      </c>
      <c r="N29" s="43">
        <f t="shared" si="10"/>
        <v>156</v>
      </c>
      <c r="O29" s="43">
        <f t="shared" si="10"/>
        <v>447.72</v>
      </c>
      <c r="P29" s="44">
        <f t="shared" si="7"/>
        <v>1</v>
      </c>
      <c r="R29" s="35"/>
    </row>
    <row r="30" spans="2:18" s="7" customFormat="1" x14ac:dyDescent="0.2">
      <c r="B30" s="3" t="s">
        <v>30</v>
      </c>
      <c r="C30" s="46" t="s">
        <v>68</v>
      </c>
      <c r="D30" s="47" t="s">
        <v>23</v>
      </c>
      <c r="E30" s="5">
        <v>10</v>
      </c>
      <c r="F30" s="5">
        <v>8.6199999999999992</v>
      </c>
      <c r="G30" s="5">
        <f t="shared" si="4"/>
        <v>86.199999999999989</v>
      </c>
      <c r="H30" s="43">
        <v>0</v>
      </c>
      <c r="I30" s="43">
        <f t="shared" si="5"/>
        <v>0</v>
      </c>
      <c r="J30" s="44">
        <f t="shared" si="6"/>
        <v>0</v>
      </c>
      <c r="K30" s="43">
        <v>0</v>
      </c>
      <c r="L30" s="43">
        <f t="shared" si="8"/>
        <v>0</v>
      </c>
      <c r="M30" s="44">
        <f t="shared" si="9"/>
        <v>0</v>
      </c>
      <c r="N30" s="43">
        <f t="shared" si="10"/>
        <v>0</v>
      </c>
      <c r="O30" s="43">
        <f t="shared" si="10"/>
        <v>0</v>
      </c>
      <c r="P30" s="44">
        <f t="shared" si="7"/>
        <v>0</v>
      </c>
      <c r="R30" s="35"/>
    </row>
    <row r="31" spans="2:18" s="7" customFormat="1" ht="25.5" x14ac:dyDescent="0.2">
      <c r="B31" s="3" t="s">
        <v>32</v>
      </c>
      <c r="C31" s="46" t="s">
        <v>69</v>
      </c>
      <c r="D31" s="47" t="s">
        <v>23</v>
      </c>
      <c r="E31" s="5">
        <v>156</v>
      </c>
      <c r="F31" s="5">
        <v>2.87</v>
      </c>
      <c r="G31" s="5">
        <f t="shared" si="4"/>
        <v>447.72</v>
      </c>
      <c r="H31" s="43">
        <v>136</v>
      </c>
      <c r="I31" s="43">
        <f t="shared" si="5"/>
        <v>390.32</v>
      </c>
      <c r="J31" s="44">
        <f t="shared" si="6"/>
        <v>0.8717948717948717</v>
      </c>
      <c r="K31" s="43">
        <v>20</v>
      </c>
      <c r="L31" s="43">
        <f t="shared" si="8"/>
        <v>57.400000000000006</v>
      </c>
      <c r="M31" s="44">
        <f t="shared" si="9"/>
        <v>0.12820512820512822</v>
      </c>
      <c r="N31" s="43">
        <f t="shared" si="10"/>
        <v>156</v>
      </c>
      <c r="O31" s="43">
        <f t="shared" si="10"/>
        <v>447.72</v>
      </c>
      <c r="P31" s="44">
        <f t="shared" si="7"/>
        <v>1</v>
      </c>
      <c r="R31" s="35"/>
    </row>
    <row r="32" spans="2:18" s="7" customFormat="1" x14ac:dyDescent="0.2">
      <c r="B32" s="3" t="s">
        <v>33</v>
      </c>
      <c r="C32" s="46" t="s">
        <v>70</v>
      </c>
      <c r="D32" s="47" t="s">
        <v>115</v>
      </c>
      <c r="E32" s="5">
        <v>8</v>
      </c>
      <c r="F32" s="5">
        <v>8.9</v>
      </c>
      <c r="G32" s="5">
        <f t="shared" si="4"/>
        <v>71.2</v>
      </c>
      <c r="H32" s="43">
        <v>1.5</v>
      </c>
      <c r="I32" s="43">
        <f t="shared" si="5"/>
        <v>13.350000000000001</v>
      </c>
      <c r="J32" s="44">
        <f t="shared" si="6"/>
        <v>0.1875</v>
      </c>
      <c r="K32" s="43">
        <v>2.8</v>
      </c>
      <c r="L32" s="43">
        <f t="shared" si="8"/>
        <v>24.919999999999998</v>
      </c>
      <c r="M32" s="44">
        <f t="shared" si="9"/>
        <v>0.35</v>
      </c>
      <c r="N32" s="43">
        <f t="shared" si="10"/>
        <v>4.3</v>
      </c>
      <c r="O32" s="43">
        <f t="shared" si="10"/>
        <v>38.269999999999996</v>
      </c>
      <c r="P32" s="44">
        <f t="shared" si="7"/>
        <v>0.53749999999999998</v>
      </c>
      <c r="R32" s="35"/>
    </row>
    <row r="33" spans="2:18" s="7" customFormat="1" x14ac:dyDescent="0.2">
      <c r="B33" s="87" t="s">
        <v>73</v>
      </c>
      <c r="C33" s="88" t="s">
        <v>71</v>
      </c>
      <c r="D33" s="83"/>
      <c r="E33" s="84"/>
      <c r="F33" s="84"/>
      <c r="G33" s="84"/>
      <c r="H33" s="85"/>
      <c r="I33" s="85"/>
      <c r="J33" s="85"/>
      <c r="K33" s="85"/>
      <c r="L33" s="85"/>
      <c r="M33" s="86"/>
      <c r="N33" s="85"/>
      <c r="O33" s="85"/>
      <c r="P33" s="86"/>
      <c r="R33" s="35"/>
    </row>
    <row r="34" spans="2:18" s="7" customFormat="1" ht="18.75" customHeight="1" x14ac:dyDescent="0.2">
      <c r="B34" s="4" t="s">
        <v>34</v>
      </c>
      <c r="C34" s="94" t="s">
        <v>116</v>
      </c>
      <c r="D34" s="47" t="s">
        <v>72</v>
      </c>
      <c r="E34" s="5">
        <v>2.5</v>
      </c>
      <c r="F34" s="5">
        <v>2720.36</v>
      </c>
      <c r="G34" s="5">
        <f t="shared" si="4"/>
        <v>6800.9000000000005</v>
      </c>
      <c r="H34" s="43">
        <v>0</v>
      </c>
      <c r="I34" s="43">
        <f t="shared" si="5"/>
        <v>0</v>
      </c>
      <c r="J34" s="44">
        <f t="shared" si="6"/>
        <v>0</v>
      </c>
      <c r="K34" s="43">
        <v>1</v>
      </c>
      <c r="L34" s="43">
        <f t="shared" ref="L34:L42" si="11">K34*F34</f>
        <v>2720.36</v>
      </c>
      <c r="M34" s="44">
        <f t="shared" ref="M34:M42" si="12">IF(K34&gt;0,L34/(E34*F34),K34)</f>
        <v>0.39999999999999997</v>
      </c>
      <c r="N34" s="43">
        <f t="shared" ref="N34:N42" si="13">K34+H34</f>
        <v>1</v>
      </c>
      <c r="O34" s="43">
        <f t="shared" ref="O34:O42" si="14">L34+I34</f>
        <v>2720.36</v>
      </c>
      <c r="P34" s="44">
        <f t="shared" si="7"/>
        <v>0.39999999999999997</v>
      </c>
      <c r="R34" s="35"/>
    </row>
    <row r="35" spans="2:18" s="7" customFormat="1" ht="20.25" customHeight="1" x14ac:dyDescent="0.2">
      <c r="B35" s="4" t="s">
        <v>35</v>
      </c>
      <c r="C35" s="46" t="s">
        <v>98</v>
      </c>
      <c r="D35" s="47" t="s">
        <v>72</v>
      </c>
      <c r="E35" s="5">
        <v>5</v>
      </c>
      <c r="F35" s="5">
        <v>2008.89</v>
      </c>
      <c r="G35" s="5">
        <f t="shared" si="4"/>
        <v>10044.450000000001</v>
      </c>
      <c r="H35" s="43">
        <v>2</v>
      </c>
      <c r="I35" s="43">
        <f t="shared" si="5"/>
        <v>4017.78</v>
      </c>
      <c r="J35" s="44">
        <f t="shared" si="6"/>
        <v>0.39999999999999997</v>
      </c>
      <c r="K35" s="43">
        <v>1</v>
      </c>
      <c r="L35" s="43">
        <f t="shared" si="11"/>
        <v>2008.89</v>
      </c>
      <c r="M35" s="44">
        <f t="shared" si="12"/>
        <v>0.19999999999999998</v>
      </c>
      <c r="N35" s="43">
        <f t="shared" si="13"/>
        <v>3</v>
      </c>
      <c r="O35" s="43">
        <f t="shared" si="14"/>
        <v>6026.67</v>
      </c>
      <c r="P35" s="44">
        <f t="shared" si="7"/>
        <v>0.6</v>
      </c>
      <c r="R35" s="35"/>
    </row>
    <row r="36" spans="2:18" s="7" customFormat="1" ht="16.5" customHeight="1" x14ac:dyDescent="0.2">
      <c r="B36" s="89" t="s">
        <v>75</v>
      </c>
      <c r="C36" s="88" t="s">
        <v>74</v>
      </c>
      <c r="D36" s="83"/>
      <c r="E36" s="84"/>
      <c r="F36" s="84"/>
      <c r="G36" s="84"/>
      <c r="H36" s="85"/>
      <c r="I36" s="85"/>
      <c r="J36" s="85"/>
      <c r="K36" s="85"/>
      <c r="L36" s="85">
        <f t="shared" si="11"/>
        <v>0</v>
      </c>
      <c r="M36" s="86">
        <f t="shared" si="12"/>
        <v>0</v>
      </c>
      <c r="N36" s="85">
        <f t="shared" si="13"/>
        <v>0</v>
      </c>
      <c r="O36" s="85">
        <f t="shared" si="14"/>
        <v>0</v>
      </c>
      <c r="P36" s="86">
        <f t="shared" si="7"/>
        <v>0</v>
      </c>
      <c r="R36" s="35"/>
    </row>
    <row r="37" spans="2:18" s="7" customFormat="1" ht="25.5" x14ac:dyDescent="0.2">
      <c r="B37" s="49" t="s">
        <v>36</v>
      </c>
      <c r="C37" s="46" t="s">
        <v>76</v>
      </c>
      <c r="D37" s="47" t="s">
        <v>31</v>
      </c>
      <c r="E37" s="5">
        <v>230</v>
      </c>
      <c r="F37" s="5">
        <v>43.19</v>
      </c>
      <c r="G37" s="5">
        <f t="shared" si="4"/>
        <v>9933.6999999999989</v>
      </c>
      <c r="H37" s="43">
        <v>0</v>
      </c>
      <c r="I37" s="43">
        <f t="shared" si="5"/>
        <v>0</v>
      </c>
      <c r="J37" s="44">
        <f t="shared" si="6"/>
        <v>0</v>
      </c>
      <c r="K37" s="43">
        <v>0</v>
      </c>
      <c r="L37" s="43">
        <f t="shared" si="11"/>
        <v>0</v>
      </c>
      <c r="M37" s="44">
        <f t="shared" si="12"/>
        <v>0</v>
      </c>
      <c r="N37" s="43">
        <f t="shared" si="13"/>
        <v>0</v>
      </c>
      <c r="O37" s="43">
        <f t="shared" si="14"/>
        <v>0</v>
      </c>
      <c r="P37" s="44">
        <f t="shared" si="7"/>
        <v>0</v>
      </c>
      <c r="R37" s="35"/>
    </row>
    <row r="38" spans="2:18" s="7" customFormat="1" ht="38.25" x14ac:dyDescent="0.2">
      <c r="B38" s="49" t="s">
        <v>138</v>
      </c>
      <c r="C38" s="46" t="s">
        <v>99</v>
      </c>
      <c r="D38" s="47" t="s">
        <v>23</v>
      </c>
      <c r="E38" s="5">
        <v>24</v>
      </c>
      <c r="F38" s="5">
        <v>5.75</v>
      </c>
      <c r="G38" s="5">
        <f t="shared" si="4"/>
        <v>138</v>
      </c>
      <c r="H38" s="43">
        <v>0</v>
      </c>
      <c r="I38" s="43">
        <f t="shared" si="5"/>
        <v>0</v>
      </c>
      <c r="J38" s="44">
        <f t="shared" si="6"/>
        <v>0</v>
      </c>
      <c r="K38" s="43">
        <v>0</v>
      </c>
      <c r="L38" s="43">
        <f t="shared" si="11"/>
        <v>0</v>
      </c>
      <c r="M38" s="44">
        <f t="shared" si="12"/>
        <v>0</v>
      </c>
      <c r="N38" s="43">
        <f t="shared" si="13"/>
        <v>0</v>
      </c>
      <c r="O38" s="43">
        <f t="shared" si="14"/>
        <v>0</v>
      </c>
      <c r="P38" s="44">
        <f t="shared" si="7"/>
        <v>0</v>
      </c>
      <c r="R38" s="35"/>
    </row>
    <row r="39" spans="2:18" s="7" customFormat="1" ht="25.5" x14ac:dyDescent="0.2">
      <c r="B39" s="49" t="s">
        <v>139</v>
      </c>
      <c r="C39" s="46" t="s">
        <v>100</v>
      </c>
      <c r="D39" s="47" t="s">
        <v>23</v>
      </c>
      <c r="E39" s="5">
        <v>24</v>
      </c>
      <c r="F39" s="5">
        <v>2.16</v>
      </c>
      <c r="G39" s="5">
        <f t="shared" si="4"/>
        <v>51.84</v>
      </c>
      <c r="H39" s="43">
        <v>0</v>
      </c>
      <c r="I39" s="43">
        <f t="shared" si="5"/>
        <v>0</v>
      </c>
      <c r="J39" s="44">
        <f t="shared" si="6"/>
        <v>0</v>
      </c>
      <c r="K39" s="43">
        <v>0</v>
      </c>
      <c r="L39" s="43">
        <f t="shared" si="11"/>
        <v>0</v>
      </c>
      <c r="M39" s="44">
        <f t="shared" si="12"/>
        <v>0</v>
      </c>
      <c r="N39" s="43">
        <f t="shared" si="13"/>
        <v>0</v>
      </c>
      <c r="O39" s="43">
        <f t="shared" si="14"/>
        <v>0</v>
      </c>
      <c r="P39" s="44">
        <f t="shared" si="7"/>
        <v>0</v>
      </c>
      <c r="R39" s="35"/>
    </row>
    <row r="40" spans="2:18" s="7" customFormat="1" ht="45" x14ac:dyDescent="0.2">
      <c r="B40" s="49" t="s">
        <v>37</v>
      </c>
      <c r="C40" s="50" t="s">
        <v>117</v>
      </c>
      <c r="D40" s="47" t="s">
        <v>23</v>
      </c>
      <c r="E40" s="5">
        <v>4</v>
      </c>
      <c r="F40" s="5">
        <v>1280.75</v>
      </c>
      <c r="G40" s="5">
        <f t="shared" si="4"/>
        <v>5123</v>
      </c>
      <c r="H40" s="43">
        <v>0</v>
      </c>
      <c r="I40" s="43">
        <f t="shared" si="5"/>
        <v>0</v>
      </c>
      <c r="J40" s="44">
        <f t="shared" si="6"/>
        <v>0</v>
      </c>
      <c r="K40" s="43">
        <v>4</v>
      </c>
      <c r="L40" s="43">
        <f t="shared" si="11"/>
        <v>5123</v>
      </c>
      <c r="M40" s="44">
        <f t="shared" si="12"/>
        <v>1</v>
      </c>
      <c r="N40" s="43">
        <f t="shared" si="13"/>
        <v>4</v>
      </c>
      <c r="O40" s="43">
        <f t="shared" si="14"/>
        <v>5123</v>
      </c>
      <c r="P40" s="44">
        <f t="shared" si="7"/>
        <v>1</v>
      </c>
      <c r="R40" s="35"/>
    </row>
    <row r="41" spans="2:18" s="7" customFormat="1" ht="30" x14ac:dyDescent="0.2">
      <c r="B41" s="49" t="s">
        <v>38</v>
      </c>
      <c r="C41" s="50" t="s">
        <v>118</v>
      </c>
      <c r="D41" s="47" t="s">
        <v>23</v>
      </c>
      <c r="E41" s="5">
        <v>4</v>
      </c>
      <c r="F41" s="5">
        <v>121.8</v>
      </c>
      <c r="G41" s="5">
        <f t="shared" ref="G41:G42" si="15">E41*F41</f>
        <v>487.2</v>
      </c>
      <c r="H41" s="43">
        <v>0</v>
      </c>
      <c r="I41" s="43">
        <f t="shared" si="5"/>
        <v>0</v>
      </c>
      <c r="J41" s="44">
        <f t="shared" si="6"/>
        <v>0</v>
      </c>
      <c r="K41" s="43">
        <v>2</v>
      </c>
      <c r="L41" s="43">
        <f t="shared" si="11"/>
        <v>243.6</v>
      </c>
      <c r="M41" s="44">
        <f t="shared" si="12"/>
        <v>0.5</v>
      </c>
      <c r="N41" s="43">
        <f t="shared" si="13"/>
        <v>2</v>
      </c>
      <c r="O41" s="43">
        <f t="shared" si="14"/>
        <v>243.6</v>
      </c>
      <c r="P41" s="44">
        <f t="shared" ref="P41:P42" si="16">IF(N41&gt;0,O41/(E41*F41),N41)</f>
        <v>0.5</v>
      </c>
      <c r="R41" s="35"/>
    </row>
    <row r="42" spans="2:18" s="7" customFormat="1" ht="60" x14ac:dyDescent="0.2">
      <c r="B42" s="49" t="s">
        <v>106</v>
      </c>
      <c r="C42" s="50" t="s">
        <v>78</v>
      </c>
      <c r="D42" s="47" t="s">
        <v>23</v>
      </c>
      <c r="E42" s="5">
        <v>6</v>
      </c>
      <c r="F42" s="5">
        <v>497.47</v>
      </c>
      <c r="G42" s="5">
        <f t="shared" si="15"/>
        <v>2984.82</v>
      </c>
      <c r="H42" s="43">
        <v>0</v>
      </c>
      <c r="I42" s="43">
        <f t="shared" si="5"/>
        <v>0</v>
      </c>
      <c r="J42" s="44">
        <f t="shared" si="6"/>
        <v>0</v>
      </c>
      <c r="K42" s="43">
        <v>0</v>
      </c>
      <c r="L42" s="43">
        <f t="shared" si="11"/>
        <v>0</v>
      </c>
      <c r="M42" s="44">
        <f t="shared" si="12"/>
        <v>0</v>
      </c>
      <c r="N42" s="43">
        <f t="shared" si="13"/>
        <v>0</v>
      </c>
      <c r="O42" s="43">
        <f t="shared" si="14"/>
        <v>0</v>
      </c>
      <c r="P42" s="44">
        <f t="shared" si="16"/>
        <v>0</v>
      </c>
      <c r="R42" s="35"/>
    </row>
    <row r="43" spans="2:18" s="7" customFormat="1" x14ac:dyDescent="0.2">
      <c r="B43" s="89" t="s">
        <v>79</v>
      </c>
      <c r="C43" s="88" t="s">
        <v>101</v>
      </c>
      <c r="D43" s="83"/>
      <c r="E43" s="84"/>
      <c r="F43" s="84"/>
      <c r="G43" s="84"/>
      <c r="H43" s="85"/>
      <c r="I43" s="85"/>
      <c r="J43" s="85"/>
      <c r="K43" s="85"/>
      <c r="L43" s="85"/>
      <c r="M43" s="86"/>
      <c r="N43" s="85"/>
      <c r="O43" s="85"/>
      <c r="P43" s="86"/>
      <c r="R43" s="35"/>
    </row>
    <row r="44" spans="2:18" s="7" customFormat="1" ht="25.5" x14ac:dyDescent="0.2">
      <c r="B44" s="49" t="s">
        <v>39</v>
      </c>
      <c r="C44" s="2" t="s">
        <v>83</v>
      </c>
      <c r="D44" s="47" t="s">
        <v>25</v>
      </c>
      <c r="E44" s="5">
        <v>398</v>
      </c>
      <c r="F44" s="5">
        <v>4.63</v>
      </c>
      <c r="G44" s="5">
        <f t="shared" si="4"/>
        <v>1842.74</v>
      </c>
      <c r="H44" s="43">
        <v>112</v>
      </c>
      <c r="I44" s="43">
        <f t="shared" si="5"/>
        <v>518.55999999999995</v>
      </c>
      <c r="J44" s="44">
        <f t="shared" si="6"/>
        <v>0.28140703517587934</v>
      </c>
      <c r="K44" s="43">
        <v>0</v>
      </c>
      <c r="L44" s="43">
        <f t="shared" ref="L44:L58" si="17">K44*F44</f>
        <v>0</v>
      </c>
      <c r="M44" s="44">
        <f t="shared" ref="M44:M58" si="18">IF(K44&gt;0,L44/(E44*F44),K44)</f>
        <v>0</v>
      </c>
      <c r="N44" s="43">
        <f t="shared" ref="N44:N58" si="19">K44+H44</f>
        <v>112</v>
      </c>
      <c r="O44" s="43">
        <f t="shared" ref="O44:O58" si="20">L44+I44</f>
        <v>518.55999999999995</v>
      </c>
      <c r="P44" s="44">
        <f t="shared" si="7"/>
        <v>0.28140703517587934</v>
      </c>
      <c r="R44" s="35"/>
    </row>
    <row r="45" spans="2:18" s="7" customFormat="1" ht="41.25" customHeight="1" x14ac:dyDescent="0.2">
      <c r="B45" s="49" t="s">
        <v>119</v>
      </c>
      <c r="C45" s="1" t="s">
        <v>87</v>
      </c>
      <c r="D45" s="47" t="s">
        <v>23</v>
      </c>
      <c r="E45" s="5">
        <v>193</v>
      </c>
      <c r="F45" s="5">
        <v>105.31</v>
      </c>
      <c r="G45" s="5">
        <f t="shared" si="4"/>
        <v>20324.830000000002</v>
      </c>
      <c r="H45" s="43">
        <v>129</v>
      </c>
      <c r="I45" s="43">
        <f t="shared" si="5"/>
        <v>13584.99</v>
      </c>
      <c r="J45" s="44">
        <f t="shared" si="6"/>
        <v>0.66839378238341962</v>
      </c>
      <c r="K45" s="43">
        <v>30</v>
      </c>
      <c r="L45" s="43">
        <f t="shared" si="17"/>
        <v>3159.3</v>
      </c>
      <c r="M45" s="44">
        <f t="shared" si="18"/>
        <v>0.15544041450777202</v>
      </c>
      <c r="N45" s="43">
        <f t="shared" si="19"/>
        <v>159</v>
      </c>
      <c r="O45" s="43">
        <f t="shared" si="20"/>
        <v>16744.29</v>
      </c>
      <c r="P45" s="44">
        <f t="shared" si="7"/>
        <v>0.82383419689119164</v>
      </c>
      <c r="R45" s="35"/>
    </row>
    <row r="46" spans="2:18" s="7" customFormat="1" ht="25.5" x14ac:dyDescent="0.2">
      <c r="B46" s="49" t="s">
        <v>40</v>
      </c>
      <c r="C46" s="2" t="s">
        <v>88</v>
      </c>
      <c r="D46" s="47" t="s">
        <v>23</v>
      </c>
      <c r="E46" s="5">
        <v>386</v>
      </c>
      <c r="F46" s="5">
        <v>21.58</v>
      </c>
      <c r="G46" s="5">
        <f t="shared" si="4"/>
        <v>8329.8799999999992</v>
      </c>
      <c r="H46" s="43">
        <v>280</v>
      </c>
      <c r="I46" s="43">
        <f t="shared" si="5"/>
        <v>6042.4</v>
      </c>
      <c r="J46" s="44">
        <f t="shared" si="6"/>
        <v>0.72538860103626945</v>
      </c>
      <c r="K46" s="43">
        <v>10</v>
      </c>
      <c r="L46" s="43">
        <f t="shared" si="17"/>
        <v>215.79999999999998</v>
      </c>
      <c r="M46" s="44">
        <f t="shared" si="18"/>
        <v>2.5906735751295339E-2</v>
      </c>
      <c r="N46" s="43">
        <f t="shared" si="19"/>
        <v>290</v>
      </c>
      <c r="O46" s="43">
        <f t="shared" si="20"/>
        <v>6258.2</v>
      </c>
      <c r="P46" s="44">
        <f t="shared" si="7"/>
        <v>0.75129533678756477</v>
      </c>
      <c r="R46" s="35"/>
    </row>
    <row r="47" spans="2:18" s="7" customFormat="1" ht="114.75" x14ac:dyDescent="0.2">
      <c r="B47" s="49" t="s">
        <v>80</v>
      </c>
      <c r="C47" s="2" t="s">
        <v>81</v>
      </c>
      <c r="D47" s="47" t="s">
        <v>23</v>
      </c>
      <c r="E47" s="5">
        <v>500</v>
      </c>
      <c r="F47" s="5">
        <v>6.22</v>
      </c>
      <c r="G47" s="5">
        <f t="shared" si="4"/>
        <v>3110</v>
      </c>
      <c r="H47" s="43">
        <v>240</v>
      </c>
      <c r="I47" s="43">
        <f t="shared" si="5"/>
        <v>1492.8</v>
      </c>
      <c r="J47" s="44">
        <f t="shared" si="6"/>
        <v>0.48</v>
      </c>
      <c r="K47" s="43">
        <v>60</v>
      </c>
      <c r="L47" s="43">
        <f t="shared" si="17"/>
        <v>373.2</v>
      </c>
      <c r="M47" s="44">
        <f t="shared" si="18"/>
        <v>0.12</v>
      </c>
      <c r="N47" s="43">
        <f t="shared" si="19"/>
        <v>300</v>
      </c>
      <c r="O47" s="43">
        <f t="shared" si="20"/>
        <v>1866</v>
      </c>
      <c r="P47" s="44">
        <f t="shared" si="7"/>
        <v>0.6</v>
      </c>
      <c r="R47" s="35"/>
    </row>
    <row r="48" spans="2:18" s="7" customFormat="1" ht="40.5" customHeight="1" x14ac:dyDescent="0.2">
      <c r="B48" s="49" t="s">
        <v>41</v>
      </c>
      <c r="C48" s="2" t="s">
        <v>86</v>
      </c>
      <c r="D48" s="47" t="s">
        <v>23</v>
      </c>
      <c r="E48" s="5">
        <v>206</v>
      </c>
      <c r="F48" s="5">
        <v>10.79</v>
      </c>
      <c r="G48" s="5">
        <f t="shared" si="4"/>
        <v>2222.7399999999998</v>
      </c>
      <c r="H48" s="43">
        <v>136</v>
      </c>
      <c r="I48" s="43">
        <f t="shared" si="5"/>
        <v>1467.4399999999998</v>
      </c>
      <c r="J48" s="44">
        <f t="shared" si="6"/>
        <v>0.66019417475728159</v>
      </c>
      <c r="K48" s="43">
        <v>30</v>
      </c>
      <c r="L48" s="43">
        <f t="shared" si="17"/>
        <v>323.7</v>
      </c>
      <c r="M48" s="44">
        <f t="shared" si="18"/>
        <v>0.14563106796116507</v>
      </c>
      <c r="N48" s="43">
        <f t="shared" si="19"/>
        <v>166</v>
      </c>
      <c r="O48" s="43">
        <f t="shared" si="20"/>
        <v>1791.1399999999999</v>
      </c>
      <c r="P48" s="44">
        <f t="shared" si="7"/>
        <v>0.80582524271844658</v>
      </c>
      <c r="R48" s="35"/>
    </row>
    <row r="49" spans="2:18" s="7" customFormat="1" ht="15" customHeight="1" x14ac:dyDescent="0.2">
      <c r="B49" s="49" t="s">
        <v>107</v>
      </c>
      <c r="C49" s="2" t="s">
        <v>102</v>
      </c>
      <c r="D49" s="47" t="s">
        <v>23</v>
      </c>
      <c r="E49" s="5">
        <v>206</v>
      </c>
      <c r="F49" s="5">
        <v>3.26</v>
      </c>
      <c r="G49" s="5">
        <f t="shared" si="4"/>
        <v>671.56</v>
      </c>
      <c r="H49" s="43">
        <v>136</v>
      </c>
      <c r="I49" s="43">
        <f t="shared" si="5"/>
        <v>443.35999999999996</v>
      </c>
      <c r="J49" s="44">
        <f t="shared" si="6"/>
        <v>0.66019417475728159</v>
      </c>
      <c r="K49" s="43">
        <v>30</v>
      </c>
      <c r="L49" s="43">
        <f t="shared" si="17"/>
        <v>97.8</v>
      </c>
      <c r="M49" s="44">
        <f t="shared" si="18"/>
        <v>0.14563106796116507</v>
      </c>
      <c r="N49" s="43">
        <f t="shared" si="19"/>
        <v>166</v>
      </c>
      <c r="O49" s="43">
        <f t="shared" si="20"/>
        <v>541.16</v>
      </c>
      <c r="P49" s="44">
        <f t="shared" si="7"/>
        <v>0.80582524271844658</v>
      </c>
      <c r="R49" s="35"/>
    </row>
    <row r="50" spans="2:18" s="7" customFormat="1" ht="25.5" x14ac:dyDescent="0.2">
      <c r="B50" s="49" t="s">
        <v>108</v>
      </c>
      <c r="C50" s="2" t="s">
        <v>128</v>
      </c>
      <c r="D50" s="47" t="s">
        <v>127</v>
      </c>
      <c r="E50" s="5">
        <v>270</v>
      </c>
      <c r="F50" s="5">
        <v>4.58</v>
      </c>
      <c r="G50" s="5">
        <f t="shared" ref="G50:G57" si="21">E50*F50</f>
        <v>1236.5999999999999</v>
      </c>
      <c r="H50" s="43">
        <v>0</v>
      </c>
      <c r="I50" s="43">
        <f t="shared" si="5"/>
        <v>0</v>
      </c>
      <c r="J50" s="44">
        <f t="shared" si="6"/>
        <v>0</v>
      </c>
      <c r="K50" s="43">
        <v>270</v>
      </c>
      <c r="L50" s="43">
        <f t="shared" si="17"/>
        <v>1236.5999999999999</v>
      </c>
      <c r="M50" s="44">
        <f t="shared" si="18"/>
        <v>1</v>
      </c>
      <c r="N50" s="43">
        <f t="shared" si="19"/>
        <v>270</v>
      </c>
      <c r="O50" s="43">
        <f t="shared" si="20"/>
        <v>1236.5999999999999</v>
      </c>
      <c r="P50" s="44">
        <f t="shared" ref="P50:P57" si="22">IF(N50&gt;0,O50/(E50*F50),N50)</f>
        <v>1</v>
      </c>
      <c r="R50" s="35"/>
    </row>
    <row r="51" spans="2:18" s="7" customFormat="1" x14ac:dyDescent="0.2">
      <c r="B51" s="49" t="s">
        <v>109</v>
      </c>
      <c r="C51" s="2" t="s">
        <v>129</v>
      </c>
      <c r="D51" s="47" t="s">
        <v>127</v>
      </c>
      <c r="E51" s="5">
        <v>90</v>
      </c>
      <c r="F51" s="5">
        <v>3.71</v>
      </c>
      <c r="G51" s="5">
        <f t="shared" si="21"/>
        <v>333.9</v>
      </c>
      <c r="H51" s="43">
        <v>0</v>
      </c>
      <c r="I51" s="43">
        <f t="shared" si="5"/>
        <v>0</v>
      </c>
      <c r="J51" s="44">
        <f t="shared" si="6"/>
        <v>0</v>
      </c>
      <c r="K51" s="43">
        <v>0</v>
      </c>
      <c r="L51" s="43">
        <f t="shared" si="17"/>
        <v>0</v>
      </c>
      <c r="M51" s="44">
        <f t="shared" si="18"/>
        <v>0</v>
      </c>
      <c r="N51" s="43">
        <f t="shared" si="19"/>
        <v>0</v>
      </c>
      <c r="O51" s="43">
        <f t="shared" si="20"/>
        <v>0</v>
      </c>
      <c r="P51" s="44">
        <f t="shared" si="22"/>
        <v>0</v>
      </c>
      <c r="R51" s="35"/>
    </row>
    <row r="52" spans="2:18" s="7" customFormat="1" ht="40.5" customHeight="1" x14ac:dyDescent="0.2">
      <c r="B52" s="49" t="s">
        <v>120</v>
      </c>
      <c r="C52" s="2" t="s">
        <v>130</v>
      </c>
      <c r="D52" s="47" t="s">
        <v>23</v>
      </c>
      <c r="E52" s="5">
        <v>4</v>
      </c>
      <c r="F52" s="5">
        <v>69.87</v>
      </c>
      <c r="G52" s="5">
        <f t="shared" si="21"/>
        <v>279.48</v>
      </c>
      <c r="H52" s="43">
        <v>0</v>
      </c>
      <c r="I52" s="43">
        <f t="shared" si="5"/>
        <v>0</v>
      </c>
      <c r="J52" s="44">
        <f t="shared" si="6"/>
        <v>0</v>
      </c>
      <c r="K52" s="43">
        <v>4</v>
      </c>
      <c r="L52" s="43">
        <f t="shared" si="17"/>
        <v>279.48</v>
      </c>
      <c r="M52" s="44">
        <f t="shared" si="18"/>
        <v>1</v>
      </c>
      <c r="N52" s="43">
        <f t="shared" si="19"/>
        <v>4</v>
      </c>
      <c r="O52" s="43">
        <f t="shared" si="20"/>
        <v>279.48</v>
      </c>
      <c r="P52" s="44">
        <f t="shared" si="22"/>
        <v>1</v>
      </c>
      <c r="R52" s="35"/>
    </row>
    <row r="53" spans="2:18" s="7" customFormat="1" ht="38.25" x14ac:dyDescent="0.2">
      <c r="B53" s="49" t="s">
        <v>121</v>
      </c>
      <c r="C53" s="2" t="s">
        <v>131</v>
      </c>
      <c r="D53" s="47" t="s">
        <v>23</v>
      </c>
      <c r="E53" s="5">
        <v>6</v>
      </c>
      <c r="F53" s="5">
        <v>43.7</v>
      </c>
      <c r="G53" s="5">
        <f t="shared" si="21"/>
        <v>262.20000000000005</v>
      </c>
      <c r="H53" s="43">
        <v>0</v>
      </c>
      <c r="I53" s="43">
        <f t="shared" si="5"/>
        <v>0</v>
      </c>
      <c r="J53" s="44">
        <f t="shared" si="6"/>
        <v>0</v>
      </c>
      <c r="K53" s="43">
        <v>6</v>
      </c>
      <c r="L53" s="43">
        <f t="shared" si="17"/>
        <v>262.20000000000005</v>
      </c>
      <c r="M53" s="44">
        <f t="shared" si="18"/>
        <v>1</v>
      </c>
      <c r="N53" s="43">
        <f t="shared" si="19"/>
        <v>6</v>
      </c>
      <c r="O53" s="43">
        <f t="shared" si="20"/>
        <v>262.20000000000005</v>
      </c>
      <c r="P53" s="44">
        <f t="shared" si="22"/>
        <v>1</v>
      </c>
      <c r="R53" s="35"/>
    </row>
    <row r="54" spans="2:18" s="7" customFormat="1" ht="40.5" customHeight="1" x14ac:dyDescent="0.2">
      <c r="B54" s="49" t="s">
        <v>122</v>
      </c>
      <c r="C54" s="2" t="s">
        <v>132</v>
      </c>
      <c r="D54" s="47" t="s">
        <v>23</v>
      </c>
      <c r="E54" s="5">
        <v>3</v>
      </c>
      <c r="F54" s="5">
        <v>68.400000000000006</v>
      </c>
      <c r="G54" s="5">
        <f t="shared" si="21"/>
        <v>205.20000000000002</v>
      </c>
      <c r="H54" s="43">
        <v>0</v>
      </c>
      <c r="I54" s="43">
        <f t="shared" si="5"/>
        <v>0</v>
      </c>
      <c r="J54" s="44">
        <f t="shared" si="6"/>
        <v>0</v>
      </c>
      <c r="K54" s="43">
        <v>3</v>
      </c>
      <c r="L54" s="43">
        <f t="shared" si="17"/>
        <v>205.20000000000002</v>
      </c>
      <c r="M54" s="44">
        <f t="shared" si="18"/>
        <v>1</v>
      </c>
      <c r="N54" s="43">
        <f t="shared" si="19"/>
        <v>3</v>
      </c>
      <c r="O54" s="43">
        <f t="shared" si="20"/>
        <v>205.20000000000002</v>
      </c>
      <c r="P54" s="44">
        <f t="shared" si="22"/>
        <v>1</v>
      </c>
      <c r="R54" s="35"/>
    </row>
    <row r="55" spans="2:18" s="7" customFormat="1" ht="25.5" x14ac:dyDescent="0.2">
      <c r="B55" s="49" t="s">
        <v>123</v>
      </c>
      <c r="C55" s="2" t="s">
        <v>133</v>
      </c>
      <c r="D55" s="47" t="s">
        <v>23</v>
      </c>
      <c r="E55" s="5">
        <v>1</v>
      </c>
      <c r="F55" s="5">
        <v>124.11</v>
      </c>
      <c r="G55" s="5">
        <f t="shared" si="21"/>
        <v>124.11</v>
      </c>
      <c r="H55" s="43">
        <v>0</v>
      </c>
      <c r="I55" s="43">
        <f t="shared" si="5"/>
        <v>0</v>
      </c>
      <c r="J55" s="44">
        <f t="shared" si="6"/>
        <v>0</v>
      </c>
      <c r="K55" s="43">
        <v>1</v>
      </c>
      <c r="L55" s="43">
        <f t="shared" si="17"/>
        <v>124.11</v>
      </c>
      <c r="M55" s="44">
        <f t="shared" si="18"/>
        <v>1</v>
      </c>
      <c r="N55" s="43">
        <f t="shared" si="19"/>
        <v>1</v>
      </c>
      <c r="O55" s="43">
        <f t="shared" si="20"/>
        <v>124.11</v>
      </c>
      <c r="P55" s="44">
        <f t="shared" si="22"/>
        <v>1</v>
      </c>
      <c r="R55" s="35"/>
    </row>
    <row r="56" spans="2:18" s="7" customFormat="1" ht="25.5" x14ac:dyDescent="0.2">
      <c r="B56" s="49" t="s">
        <v>124</v>
      </c>
      <c r="C56" s="2" t="s">
        <v>134</v>
      </c>
      <c r="D56" s="47" t="s">
        <v>23</v>
      </c>
      <c r="E56" s="5">
        <v>1</v>
      </c>
      <c r="F56" s="5">
        <v>1022.01</v>
      </c>
      <c r="G56" s="5">
        <f t="shared" si="21"/>
        <v>1022.01</v>
      </c>
      <c r="H56" s="43">
        <v>0</v>
      </c>
      <c r="I56" s="43">
        <f t="shared" si="5"/>
        <v>0</v>
      </c>
      <c r="J56" s="44">
        <f t="shared" si="6"/>
        <v>0</v>
      </c>
      <c r="K56" s="43">
        <v>1</v>
      </c>
      <c r="L56" s="43">
        <f t="shared" si="17"/>
        <v>1022.01</v>
      </c>
      <c r="M56" s="44">
        <f t="shared" si="18"/>
        <v>1</v>
      </c>
      <c r="N56" s="43">
        <f t="shared" si="19"/>
        <v>1</v>
      </c>
      <c r="O56" s="43">
        <f t="shared" si="20"/>
        <v>1022.01</v>
      </c>
      <c r="P56" s="44">
        <f t="shared" si="22"/>
        <v>1</v>
      </c>
      <c r="R56" s="35"/>
    </row>
    <row r="57" spans="2:18" s="7" customFormat="1" ht="40.5" customHeight="1" x14ac:dyDescent="0.2">
      <c r="B57" s="49" t="s">
        <v>125</v>
      </c>
      <c r="C57" s="2" t="s">
        <v>135</v>
      </c>
      <c r="D57" s="47" t="s">
        <v>23</v>
      </c>
      <c r="E57" s="5">
        <v>3</v>
      </c>
      <c r="F57" s="5">
        <v>48.74</v>
      </c>
      <c r="G57" s="5">
        <f t="shared" si="21"/>
        <v>146.22</v>
      </c>
      <c r="H57" s="43">
        <v>0</v>
      </c>
      <c r="I57" s="43">
        <f t="shared" si="5"/>
        <v>0</v>
      </c>
      <c r="J57" s="44">
        <f t="shared" si="6"/>
        <v>0</v>
      </c>
      <c r="K57" s="43">
        <v>0</v>
      </c>
      <c r="L57" s="43">
        <f t="shared" si="17"/>
        <v>0</v>
      </c>
      <c r="M57" s="44">
        <f t="shared" si="18"/>
        <v>0</v>
      </c>
      <c r="N57" s="43">
        <f t="shared" si="19"/>
        <v>0</v>
      </c>
      <c r="O57" s="43">
        <f t="shared" si="20"/>
        <v>0</v>
      </c>
      <c r="P57" s="44">
        <f t="shared" si="22"/>
        <v>0</v>
      </c>
      <c r="R57" s="35"/>
    </row>
    <row r="58" spans="2:18" s="7" customFormat="1" ht="40.5" customHeight="1" x14ac:dyDescent="0.2">
      <c r="B58" s="49" t="s">
        <v>126</v>
      </c>
      <c r="C58" s="2" t="s">
        <v>84</v>
      </c>
      <c r="D58" s="47" t="s">
        <v>23</v>
      </c>
      <c r="E58" s="5">
        <v>196</v>
      </c>
      <c r="F58" s="5">
        <v>30.89</v>
      </c>
      <c r="G58" s="5">
        <f t="shared" si="4"/>
        <v>6054.4400000000005</v>
      </c>
      <c r="H58" s="43">
        <v>0</v>
      </c>
      <c r="I58" s="43">
        <f t="shared" si="5"/>
        <v>0</v>
      </c>
      <c r="J58" s="44">
        <f t="shared" si="6"/>
        <v>0</v>
      </c>
      <c r="K58" s="43">
        <v>0</v>
      </c>
      <c r="L58" s="43">
        <f t="shared" si="17"/>
        <v>0</v>
      </c>
      <c r="M58" s="44">
        <f t="shared" si="18"/>
        <v>0</v>
      </c>
      <c r="N58" s="43">
        <f t="shared" si="19"/>
        <v>0</v>
      </c>
      <c r="O58" s="43">
        <f t="shared" si="20"/>
        <v>0</v>
      </c>
      <c r="P58" s="44">
        <f t="shared" si="7"/>
        <v>0</v>
      </c>
      <c r="R58" s="35"/>
    </row>
    <row r="59" spans="2:18" s="7" customFormat="1" ht="13.5" customHeight="1" x14ac:dyDescent="0.2">
      <c r="B59" s="89" t="s">
        <v>82</v>
      </c>
      <c r="C59" s="90" t="s">
        <v>103</v>
      </c>
      <c r="D59" s="83"/>
      <c r="E59" s="84"/>
      <c r="F59" s="84"/>
      <c r="G59" s="84"/>
      <c r="H59" s="85"/>
      <c r="I59" s="85"/>
      <c r="J59" s="85"/>
      <c r="K59" s="85"/>
      <c r="L59" s="85"/>
      <c r="M59" s="86"/>
      <c r="N59" s="85"/>
      <c r="O59" s="85"/>
      <c r="P59" s="86"/>
      <c r="R59" s="35"/>
    </row>
    <row r="60" spans="2:18" s="7" customFormat="1" ht="119.25" customHeight="1" x14ac:dyDescent="0.2">
      <c r="B60" s="49" t="s">
        <v>136</v>
      </c>
      <c r="C60" s="2" t="s">
        <v>137</v>
      </c>
      <c r="D60" s="47" t="s">
        <v>23</v>
      </c>
      <c r="E60" s="5">
        <v>205</v>
      </c>
      <c r="F60" s="5">
        <v>1748.66</v>
      </c>
      <c r="G60" s="5">
        <f t="shared" si="4"/>
        <v>358475.3</v>
      </c>
      <c r="H60" s="43">
        <v>136</v>
      </c>
      <c r="I60" s="43">
        <f t="shared" si="5"/>
        <v>237817.76</v>
      </c>
      <c r="J60" s="44">
        <f t="shared" si="6"/>
        <v>0.6634146341463415</v>
      </c>
      <c r="K60" s="43">
        <v>34</v>
      </c>
      <c r="L60" s="43">
        <f>K60*F60</f>
        <v>59454.44</v>
      </c>
      <c r="M60" s="44">
        <f>IF(K60&gt;0,L60/(E60*F60),K60)</f>
        <v>0.16585365853658537</v>
      </c>
      <c r="N60" s="43">
        <f>K60+H60</f>
        <v>170</v>
      </c>
      <c r="O60" s="43">
        <f>L60+I60</f>
        <v>297272.2</v>
      </c>
      <c r="P60" s="44">
        <f t="shared" si="7"/>
        <v>0.8292682926829269</v>
      </c>
      <c r="R60" s="35"/>
    </row>
    <row r="61" spans="2:18" s="7" customFormat="1" x14ac:dyDescent="0.2">
      <c r="B61" s="89" t="s">
        <v>85</v>
      </c>
      <c r="C61" s="88" t="s">
        <v>104</v>
      </c>
      <c r="D61" s="83"/>
      <c r="E61" s="84"/>
      <c r="F61" s="84"/>
      <c r="G61" s="84"/>
      <c r="H61" s="85"/>
      <c r="I61" s="85"/>
      <c r="J61" s="85"/>
      <c r="K61" s="85"/>
      <c r="L61" s="85"/>
      <c r="M61" s="86"/>
      <c r="N61" s="85"/>
      <c r="O61" s="85"/>
      <c r="P61" s="86"/>
      <c r="R61" s="35"/>
    </row>
    <row r="62" spans="2:18" s="7" customFormat="1" ht="40.5" customHeight="1" x14ac:dyDescent="0.2">
      <c r="B62" s="49" t="s">
        <v>42</v>
      </c>
      <c r="C62" s="2" t="s">
        <v>89</v>
      </c>
      <c r="D62" s="51" t="s">
        <v>25</v>
      </c>
      <c r="E62" s="5">
        <v>8</v>
      </c>
      <c r="F62" s="5">
        <v>43.62</v>
      </c>
      <c r="G62" s="5">
        <f t="shared" si="4"/>
        <v>348.96</v>
      </c>
      <c r="H62" s="43">
        <v>2</v>
      </c>
      <c r="I62" s="43">
        <f t="shared" si="5"/>
        <v>87.24</v>
      </c>
      <c r="J62" s="44">
        <f t="shared" si="6"/>
        <v>0.25</v>
      </c>
      <c r="K62" s="43">
        <v>3.5</v>
      </c>
      <c r="L62" s="43">
        <f>K62*F62</f>
        <v>152.66999999999999</v>
      </c>
      <c r="M62" s="44">
        <f>IF(K62&gt;0,L62/(E62*F62),K62)</f>
        <v>0.4375</v>
      </c>
      <c r="N62" s="43">
        <f t="shared" ref="N62:O65" si="23">K62+H62</f>
        <v>5.5</v>
      </c>
      <c r="O62" s="43">
        <f t="shared" si="23"/>
        <v>239.90999999999997</v>
      </c>
      <c r="P62" s="44">
        <f t="shared" si="7"/>
        <v>0.6875</v>
      </c>
      <c r="R62" s="35"/>
    </row>
    <row r="63" spans="2:18" s="7" customFormat="1" ht="54" customHeight="1" x14ac:dyDescent="0.2">
      <c r="B63" s="49" t="s">
        <v>43</v>
      </c>
      <c r="C63" s="2" t="s">
        <v>90</v>
      </c>
      <c r="D63" s="51" t="s">
        <v>29</v>
      </c>
      <c r="E63" s="5">
        <v>12</v>
      </c>
      <c r="F63" s="5">
        <v>24.42</v>
      </c>
      <c r="G63" s="5">
        <f t="shared" si="4"/>
        <v>293.04000000000002</v>
      </c>
      <c r="H63" s="43">
        <v>2</v>
      </c>
      <c r="I63" s="43">
        <f t="shared" si="5"/>
        <v>48.84</v>
      </c>
      <c r="J63" s="44">
        <f t="shared" si="6"/>
        <v>0.16666666666666666</v>
      </c>
      <c r="K63" s="43">
        <v>5.4</v>
      </c>
      <c r="L63" s="43">
        <f>K63*F63</f>
        <v>131.86800000000002</v>
      </c>
      <c r="M63" s="44">
        <f>IF(K63&gt;0,L63/(E63*F63),K63)</f>
        <v>0.45000000000000007</v>
      </c>
      <c r="N63" s="43">
        <f t="shared" si="23"/>
        <v>7.4</v>
      </c>
      <c r="O63" s="43">
        <f t="shared" si="23"/>
        <v>180.70800000000003</v>
      </c>
      <c r="P63" s="44">
        <f t="shared" si="7"/>
        <v>0.6166666666666667</v>
      </c>
      <c r="R63" s="35"/>
    </row>
    <row r="64" spans="2:18" s="7" customFormat="1" ht="25.5" x14ac:dyDescent="0.2">
      <c r="B64" s="49" t="s">
        <v>44</v>
      </c>
      <c r="C64" s="2" t="s">
        <v>77</v>
      </c>
      <c r="D64" s="51" t="s">
        <v>23</v>
      </c>
      <c r="E64" s="5">
        <v>205</v>
      </c>
      <c r="F64" s="5">
        <v>126.96</v>
      </c>
      <c r="G64" s="5">
        <f t="shared" si="4"/>
        <v>26026.799999999999</v>
      </c>
      <c r="H64" s="43">
        <v>46</v>
      </c>
      <c r="I64" s="43">
        <f t="shared" si="5"/>
        <v>5840.16</v>
      </c>
      <c r="J64" s="44">
        <f t="shared" si="6"/>
        <v>0.22439024390243903</v>
      </c>
      <c r="K64" s="43">
        <v>151</v>
      </c>
      <c r="L64" s="43">
        <f>K64*F64</f>
        <v>19170.96</v>
      </c>
      <c r="M64" s="44">
        <f>IF(K64&gt;0,L64/(E64*F64),K64)</f>
        <v>0.73658536585365852</v>
      </c>
      <c r="N64" s="43">
        <f t="shared" si="23"/>
        <v>197</v>
      </c>
      <c r="O64" s="43">
        <f t="shared" si="23"/>
        <v>25011.119999999999</v>
      </c>
      <c r="P64" s="44">
        <f t="shared" si="7"/>
        <v>0.96097560975609753</v>
      </c>
      <c r="R64" s="35"/>
    </row>
    <row r="65" spans="2:19" s="7" customFormat="1" ht="25.5" x14ac:dyDescent="0.2">
      <c r="B65" s="49" t="s">
        <v>45</v>
      </c>
      <c r="C65" s="2" t="s">
        <v>105</v>
      </c>
      <c r="D65" s="51" t="s">
        <v>31</v>
      </c>
      <c r="E65" s="5">
        <v>1435</v>
      </c>
      <c r="F65" s="5">
        <v>5.72</v>
      </c>
      <c r="G65" s="5">
        <f t="shared" si="4"/>
        <v>8208.1999999999989</v>
      </c>
      <c r="H65" s="43">
        <v>276</v>
      </c>
      <c r="I65" s="43">
        <f t="shared" si="5"/>
        <v>1578.72</v>
      </c>
      <c r="J65" s="44">
        <f t="shared" si="6"/>
        <v>0.19233449477351919</v>
      </c>
      <c r="K65" s="43">
        <v>897</v>
      </c>
      <c r="L65" s="43">
        <f>K65*F65</f>
        <v>5130.84</v>
      </c>
      <c r="M65" s="44">
        <f>IF(K65&gt;0,L65/(E65*F65),K65)</f>
        <v>0.62508710801393741</v>
      </c>
      <c r="N65" s="43">
        <f t="shared" si="23"/>
        <v>1173</v>
      </c>
      <c r="O65" s="43">
        <f t="shared" si="23"/>
        <v>6709.56</v>
      </c>
      <c r="P65" s="44">
        <f t="shared" si="7"/>
        <v>0.81742160278745657</v>
      </c>
      <c r="R65" s="35"/>
    </row>
    <row r="66" spans="2:19" s="52" customFormat="1" ht="21" customHeight="1" x14ac:dyDescent="0.2">
      <c r="B66" s="102" t="s">
        <v>17</v>
      </c>
      <c r="C66" s="102"/>
      <c r="D66" s="103">
        <f>SUM(G15:G65)</f>
        <v>492091.55</v>
      </c>
      <c r="E66" s="103"/>
      <c r="F66" s="103"/>
      <c r="G66" s="75"/>
      <c r="H66" s="43"/>
      <c r="I66" s="53">
        <f>SUM(I16:I65)</f>
        <v>285525.94999999995</v>
      </c>
      <c r="J66" s="54">
        <f>I66/D66</f>
        <v>0.58022932927826121</v>
      </c>
      <c r="K66" s="43" t="s">
        <v>140</v>
      </c>
      <c r="L66" s="53">
        <f>SUM(L16:L65)</f>
        <v>102781.02799999999</v>
      </c>
      <c r="M66" s="54">
        <f>L66/D66</f>
        <v>0.20886566331000805</v>
      </c>
      <c r="N66" s="43"/>
      <c r="O66" s="53">
        <f>SUM(O16:O65)</f>
        <v>388306.97799999994</v>
      </c>
      <c r="P66" s="54">
        <f>O66/D66</f>
        <v>0.78909499258826932</v>
      </c>
      <c r="R66" s="35">
        <f>ROUND(E69*F69,2)</f>
        <v>0</v>
      </c>
    </row>
    <row r="67" spans="2:19" s="52" customFormat="1" ht="12.75" customHeight="1" x14ac:dyDescent="0.25">
      <c r="B67" s="55"/>
      <c r="C67" s="55"/>
      <c r="D67" s="56"/>
      <c r="E67" s="57"/>
      <c r="F67" s="57"/>
      <c r="G67" s="92"/>
      <c r="H67" s="58"/>
      <c r="I67" s="59"/>
      <c r="J67" s="60"/>
      <c r="K67" s="58"/>
      <c r="L67" s="59"/>
      <c r="M67" s="60"/>
      <c r="N67" s="58"/>
      <c r="O67" s="59"/>
      <c r="P67" s="60"/>
    </row>
    <row r="68" spans="2:19" s="52" customFormat="1" ht="17.25" customHeight="1" x14ac:dyDescent="0.25">
      <c r="B68" s="55"/>
      <c r="C68" s="55"/>
      <c r="D68" s="56"/>
      <c r="E68" s="57"/>
      <c r="F68" s="57"/>
      <c r="G68" s="92"/>
      <c r="H68" s="58"/>
      <c r="I68" s="59"/>
      <c r="J68" s="60"/>
      <c r="K68" s="58"/>
      <c r="L68" s="59"/>
      <c r="M68" s="60"/>
      <c r="N68" s="58"/>
      <c r="O68" s="59"/>
      <c r="P68" s="60"/>
    </row>
    <row r="69" spans="2:19" s="52" customFormat="1" ht="12.75" customHeight="1" x14ac:dyDescent="0.25">
      <c r="B69" s="61"/>
      <c r="C69" s="74">
        <v>492091.55</v>
      </c>
      <c r="D69" s="59"/>
      <c r="E69" s="58"/>
      <c r="F69" s="58"/>
      <c r="G69" s="93"/>
      <c r="H69" s="58"/>
      <c r="I69" s="59"/>
      <c r="J69" s="60"/>
      <c r="K69" s="62" t="s">
        <v>144</v>
      </c>
      <c r="M69" s="63"/>
      <c r="N69" s="104">
        <f>L66</f>
        <v>102781.02799999999</v>
      </c>
      <c r="O69" s="104"/>
      <c r="P69" s="60"/>
      <c r="R69" s="52" t="s">
        <v>141</v>
      </c>
    </row>
    <row r="70" spans="2:19" s="52" customFormat="1" ht="12.75" customHeight="1" x14ac:dyDescent="0.25">
      <c r="B70" s="55"/>
      <c r="C70" s="55"/>
      <c r="D70" s="56"/>
      <c r="E70" s="57"/>
      <c r="F70" s="57"/>
      <c r="G70" s="92"/>
      <c r="H70" s="58"/>
      <c r="I70" s="59"/>
      <c r="J70" s="60"/>
      <c r="K70" s="58"/>
      <c r="L70" s="59"/>
      <c r="M70" s="60"/>
      <c r="N70" s="58"/>
      <c r="O70" s="59"/>
      <c r="P70" s="60"/>
    </row>
    <row r="71" spans="2:19" s="52" customFormat="1" ht="12.75" customHeight="1" x14ac:dyDescent="0.25">
      <c r="B71" s="55"/>
      <c r="C71" s="55"/>
      <c r="D71" s="56"/>
      <c r="E71" s="58" t="str">
        <f>CONCATENATE("% DA ",K13)</f>
        <v>% DA 3a. MEDIÇÃO</v>
      </c>
      <c r="F71" s="57"/>
      <c r="G71" s="92"/>
      <c r="H71" s="64">
        <f>L66/D66</f>
        <v>0.20886566331000805</v>
      </c>
      <c r="I71" s="60"/>
      <c r="J71" s="60"/>
      <c r="K71" s="58"/>
      <c r="M71" s="60"/>
      <c r="N71" s="105"/>
      <c r="O71" s="105"/>
      <c r="P71" s="60"/>
    </row>
    <row r="72" spans="2:19" s="52" customFormat="1" ht="12.75" customHeight="1" x14ac:dyDescent="0.2">
      <c r="B72" s="55"/>
      <c r="C72" s="55"/>
      <c r="D72" s="56"/>
      <c r="E72" s="58"/>
      <c r="F72" s="57"/>
      <c r="G72" s="92"/>
      <c r="H72" s="65"/>
      <c r="I72" s="60"/>
      <c r="J72" s="60"/>
      <c r="K72" s="58"/>
      <c r="L72" s="58" t="str">
        <f>K13</f>
        <v>3a. MEDIÇÃO</v>
      </c>
      <c r="M72" s="60"/>
      <c r="N72" s="106">
        <f>L66</f>
        <v>102781.02799999999</v>
      </c>
      <c r="O72" s="106"/>
      <c r="P72" s="60"/>
      <c r="S72" s="16"/>
    </row>
    <row r="73" spans="2:19" s="52" customFormat="1" ht="12.75" customHeight="1" x14ac:dyDescent="0.2">
      <c r="B73" s="55"/>
      <c r="C73" s="66"/>
      <c r="D73" s="56"/>
      <c r="E73" s="58" t="s">
        <v>46</v>
      </c>
      <c r="F73" s="57"/>
      <c r="G73" s="92"/>
      <c r="H73" s="64">
        <f>O66/D66</f>
        <v>0.78909499258826932</v>
      </c>
      <c r="I73" s="60"/>
      <c r="J73" s="60"/>
      <c r="K73" s="58"/>
      <c r="L73" s="58"/>
      <c r="M73" s="60"/>
      <c r="N73" s="96"/>
      <c r="O73" s="96"/>
      <c r="P73" s="60"/>
    </row>
    <row r="74" spans="2:19" s="52" customFormat="1" ht="12.75" customHeight="1" x14ac:dyDescent="0.2">
      <c r="B74" s="55"/>
      <c r="C74" s="66"/>
      <c r="D74" s="56"/>
      <c r="E74" s="58"/>
      <c r="F74" s="57"/>
      <c r="G74" s="92"/>
      <c r="H74" s="58"/>
      <c r="I74" s="60"/>
      <c r="J74" s="60"/>
      <c r="K74" s="58"/>
      <c r="L74" s="58" t="s">
        <v>47</v>
      </c>
      <c r="M74" s="60"/>
      <c r="N74" s="96">
        <f>O66</f>
        <v>388306.97799999994</v>
      </c>
      <c r="O74" s="96"/>
      <c r="P74" s="60"/>
    </row>
    <row r="75" spans="2:19" s="52" customFormat="1" ht="12.75" customHeight="1" x14ac:dyDescent="0.25">
      <c r="B75" s="55"/>
      <c r="C75" s="67"/>
      <c r="D75" s="56"/>
      <c r="E75" s="57"/>
      <c r="F75" s="57"/>
      <c r="G75" s="92"/>
      <c r="H75" s="58"/>
      <c r="I75" s="59"/>
      <c r="J75" s="60"/>
      <c r="K75" s="58"/>
      <c r="L75" s="59"/>
      <c r="M75" s="60"/>
      <c r="N75" s="58"/>
      <c r="O75" s="59"/>
      <c r="P75" s="60"/>
    </row>
    <row r="76" spans="2:19" ht="12.75" customHeight="1" x14ac:dyDescent="0.2">
      <c r="L76" s="58" t="s">
        <v>48</v>
      </c>
      <c r="M76" s="60"/>
      <c r="N76" s="96">
        <f>D66-N74</f>
        <v>103784.57200000004</v>
      </c>
      <c r="O76" s="96"/>
    </row>
    <row r="77" spans="2:19" ht="12.75" customHeight="1" x14ac:dyDescent="0.2">
      <c r="C77" s="10"/>
      <c r="M77" s="16"/>
    </row>
    <row r="78" spans="2:19" ht="12.75" customHeight="1" x14ac:dyDescent="0.2"/>
    <row r="79" spans="2:19" ht="12.75" customHeight="1" x14ac:dyDescent="0.2"/>
    <row r="80" spans="2:1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spans="4:5" ht="12.75" customHeight="1" x14ac:dyDescent="0.2"/>
    <row r="306" spans="4:5" ht="12.75" customHeight="1" x14ac:dyDescent="0.2">
      <c r="D306" s="72"/>
      <c r="E306" s="73"/>
    </row>
    <row r="307" spans="4:5" ht="12.75" customHeight="1" x14ac:dyDescent="0.2">
      <c r="D307" s="72"/>
      <c r="E307" s="73"/>
    </row>
    <row r="308" spans="4:5" ht="12.75" customHeight="1" x14ac:dyDescent="0.2"/>
    <row r="309" spans="4:5" ht="12.75" customHeight="1" x14ac:dyDescent="0.2"/>
    <row r="310" spans="4:5" ht="12.75" customHeight="1" x14ac:dyDescent="0.2"/>
    <row r="311" spans="4:5" ht="12.75" customHeight="1" x14ac:dyDescent="0.2"/>
    <row r="312" spans="4:5" ht="12.75" customHeight="1" x14ac:dyDescent="0.2"/>
    <row r="313" spans="4:5" ht="12.75" customHeight="1" x14ac:dyDescent="0.2"/>
    <row r="314" spans="4:5" ht="12.75" customHeight="1" x14ac:dyDescent="0.2"/>
    <row r="315" spans="4:5" ht="12.75" customHeight="1" x14ac:dyDescent="0.2"/>
    <row r="316" spans="4:5" ht="12.75" customHeight="1" x14ac:dyDescent="0.2"/>
    <row r="317" spans="4:5" ht="12.75" customHeight="1" x14ac:dyDescent="0.2"/>
    <row r="318" spans="4:5" ht="12.75" customHeight="1" x14ac:dyDescent="0.2"/>
    <row r="319" spans="4:5" ht="12.75" customHeight="1" x14ac:dyDescent="0.2"/>
    <row r="320" spans="4:5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</sheetData>
  <mergeCells count="17">
    <mergeCell ref="D13:D14"/>
    <mergeCell ref="E13:E14"/>
    <mergeCell ref="F13:F14"/>
    <mergeCell ref="N73:O73"/>
    <mergeCell ref="N76:O76"/>
    <mergeCell ref="C9:F9"/>
    <mergeCell ref="C10:F10"/>
    <mergeCell ref="N10:P10"/>
    <mergeCell ref="G13:G14"/>
    <mergeCell ref="N74:O74"/>
    <mergeCell ref="B66:C66"/>
    <mergeCell ref="D66:F66"/>
    <mergeCell ref="N69:O69"/>
    <mergeCell ref="N71:O71"/>
    <mergeCell ref="N72:O72"/>
    <mergeCell ref="B13:B14"/>
    <mergeCell ref="C13:C14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r:id="rId1"/>
  <rowBreaks count="1" manualBreakCount="1">
    <brk id="9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Henrique</dc:creator>
  <cp:lastModifiedBy>Marcelo Henrique</cp:lastModifiedBy>
  <cp:lastPrinted>2018-03-15T18:09:39Z</cp:lastPrinted>
  <dcterms:created xsi:type="dcterms:W3CDTF">2016-07-06T18:05:12Z</dcterms:created>
  <dcterms:modified xsi:type="dcterms:W3CDTF">2018-03-16T18:40:42Z</dcterms:modified>
</cp:coreProperties>
</file>